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AA_Vordrucke\INTERN Mitarbeiter\Kunde_neu_Vordrucke\A_2024 Vordrucke\"/>
    </mc:Choice>
  </mc:AlternateContent>
  <bookViews>
    <workbookView xWindow="-105" yWindow="-105" windowWidth="38625" windowHeight="21225"/>
  </bookViews>
  <sheets>
    <sheet name="Erfassung" sheetId="1" r:id="rId1"/>
    <sheet name="imp_lbw" sheetId="2" r:id="rId2"/>
    <sheet name="Berechnung" sheetId="3" r:id="rId3"/>
    <sheet name="Feiertage" sheetId="5" r:id="rId4"/>
  </sheets>
  <definedNames>
    <definedName name="_xlnm.Print_Area" localSheetId="0">Erfassung!$A$1:$AZ$55</definedName>
  </definedNames>
  <calcPr calcId="162913"/>
  <customWorkbookViews>
    <customWorkbookView name="Thomas Sandmann - Persönliche Ansicht" guid="{373DB9E7-01A5-4475-B1B2-DC1CB6E7F0F3}" mergeInterval="0" personalView="1" maximized="1" xWindow="-11" yWindow="-11" windowWidth="2582" windowHeight="156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9" i="2" l="1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K155" i="2"/>
  <c r="D155" i="2"/>
  <c r="C155" i="2"/>
  <c r="K154" i="2"/>
  <c r="D154" i="2"/>
  <c r="C154" i="2"/>
  <c r="K153" i="2"/>
  <c r="D153" i="2"/>
  <c r="C153" i="2"/>
  <c r="K152" i="2"/>
  <c r="D152" i="2"/>
  <c r="C152" i="2"/>
  <c r="K151" i="2"/>
  <c r="D151" i="2"/>
  <c r="C151" i="2"/>
  <c r="K150" i="2"/>
  <c r="D150" i="2"/>
  <c r="C150" i="2"/>
  <c r="K149" i="2"/>
  <c r="D149" i="2"/>
  <c r="C149" i="2"/>
  <c r="K148" i="2"/>
  <c r="D148" i="2"/>
  <c r="C148" i="2"/>
  <c r="K147" i="2"/>
  <c r="D147" i="2"/>
  <c r="C147" i="2"/>
  <c r="K146" i="2"/>
  <c r="D146" i="2"/>
  <c r="C146" i="2"/>
  <c r="K145" i="2"/>
  <c r="D145" i="2"/>
  <c r="C145" i="2"/>
  <c r="K144" i="2"/>
  <c r="D144" i="2"/>
  <c r="C144" i="2"/>
  <c r="K143" i="2"/>
  <c r="D143" i="2"/>
  <c r="C143" i="2"/>
  <c r="K142" i="2"/>
  <c r="D142" i="2"/>
  <c r="C142" i="2"/>
  <c r="K141" i="2"/>
  <c r="D141" i="2"/>
  <c r="C141" i="2"/>
  <c r="K140" i="2"/>
  <c r="D140" i="2"/>
  <c r="C140" i="2"/>
  <c r="K139" i="2"/>
  <c r="D139" i="2"/>
  <c r="C139" i="2"/>
  <c r="K138" i="2"/>
  <c r="D138" i="2"/>
  <c r="C138" i="2"/>
  <c r="K137" i="2"/>
  <c r="D137" i="2"/>
  <c r="C137" i="2"/>
  <c r="K136" i="2"/>
  <c r="D136" i="2"/>
  <c r="C136" i="2"/>
  <c r="K135" i="2"/>
  <c r="D135" i="2"/>
  <c r="C135" i="2"/>
  <c r="K134" i="2"/>
  <c r="D134" i="2"/>
  <c r="C134" i="2"/>
  <c r="K133" i="2"/>
  <c r="D133" i="2"/>
  <c r="C133" i="2"/>
  <c r="K132" i="2"/>
  <c r="D132" i="2"/>
  <c r="C132" i="2"/>
  <c r="K131" i="2"/>
  <c r="D131" i="2"/>
  <c r="C131" i="2"/>
  <c r="K130" i="2"/>
  <c r="D130" i="2"/>
  <c r="C130" i="2"/>
  <c r="K129" i="2"/>
  <c r="D129" i="2"/>
  <c r="C129" i="2"/>
  <c r="K128" i="2"/>
  <c r="D128" i="2"/>
  <c r="C128" i="2"/>
  <c r="K127" i="2"/>
  <c r="D127" i="2"/>
  <c r="C127" i="2"/>
  <c r="K126" i="2"/>
  <c r="D126" i="2"/>
  <c r="C126" i="2"/>
  <c r="K125" i="2"/>
  <c r="D125" i="2"/>
  <c r="C125" i="2"/>
  <c r="K124" i="2"/>
  <c r="D124" i="2"/>
  <c r="C124" i="2"/>
  <c r="K123" i="2"/>
  <c r="D123" i="2"/>
  <c r="C123" i="2"/>
  <c r="K122" i="2"/>
  <c r="D122" i="2"/>
  <c r="C122" i="2"/>
  <c r="K121" i="2"/>
  <c r="D121" i="2"/>
  <c r="C121" i="2"/>
  <c r="K120" i="2"/>
  <c r="D120" i="2"/>
  <c r="C120" i="2"/>
  <c r="K119" i="2"/>
  <c r="D119" i="2"/>
  <c r="C119" i="2"/>
  <c r="K118" i="2"/>
  <c r="D118" i="2"/>
  <c r="C118" i="2"/>
  <c r="K117" i="2"/>
  <c r="D117" i="2"/>
  <c r="C117" i="2"/>
  <c r="K116" i="2"/>
  <c r="D116" i="2"/>
  <c r="C116" i="2"/>
  <c r="K115" i="2"/>
  <c r="D115" i="2"/>
  <c r="C115" i="2"/>
  <c r="K114" i="2"/>
  <c r="D114" i="2"/>
  <c r="C114" i="2"/>
  <c r="K113" i="2"/>
  <c r="D113" i="2"/>
  <c r="C113" i="2"/>
  <c r="K112" i="2"/>
  <c r="D112" i="2"/>
  <c r="C112" i="2"/>
  <c r="C46" i="2"/>
  <c r="K45" i="2"/>
  <c r="D45" i="2"/>
  <c r="C45" i="2"/>
  <c r="K44" i="2"/>
  <c r="D44" i="2"/>
  <c r="C44" i="2"/>
  <c r="K43" i="2"/>
  <c r="D43" i="2"/>
  <c r="C43" i="2"/>
  <c r="K42" i="2"/>
  <c r="D42" i="2"/>
  <c r="C42" i="2"/>
  <c r="K41" i="2"/>
  <c r="D41" i="2"/>
  <c r="C41" i="2"/>
  <c r="K40" i="2"/>
  <c r="D40" i="2"/>
  <c r="C40" i="2"/>
  <c r="K39" i="2"/>
  <c r="D39" i="2"/>
  <c r="C39" i="2"/>
  <c r="K38" i="2"/>
  <c r="D38" i="2"/>
  <c r="C38" i="2"/>
  <c r="K37" i="2"/>
  <c r="D37" i="2"/>
  <c r="C37" i="2"/>
  <c r="K36" i="2"/>
  <c r="D36" i="2"/>
  <c r="C36" i="2"/>
  <c r="K35" i="2"/>
  <c r="D35" i="2"/>
  <c r="C35" i="2"/>
  <c r="K34" i="2"/>
  <c r="D34" i="2"/>
  <c r="C34" i="2"/>
  <c r="K33" i="2"/>
  <c r="D33" i="2"/>
  <c r="C33" i="2"/>
  <c r="K32" i="2"/>
  <c r="D32" i="2"/>
  <c r="C32" i="2"/>
  <c r="K31" i="2"/>
  <c r="D31" i="2"/>
  <c r="C31" i="2"/>
  <c r="K30" i="2"/>
  <c r="D30" i="2"/>
  <c r="C30" i="2"/>
  <c r="K29" i="2"/>
  <c r="D29" i="2"/>
  <c r="C29" i="2"/>
  <c r="K28" i="2"/>
  <c r="D28" i="2"/>
  <c r="C28" i="2"/>
  <c r="K27" i="2"/>
  <c r="D27" i="2"/>
  <c r="C27" i="2"/>
  <c r="K26" i="2"/>
  <c r="D26" i="2"/>
  <c r="C26" i="2"/>
  <c r="K25" i="2"/>
  <c r="D25" i="2"/>
  <c r="C25" i="2"/>
  <c r="K24" i="2"/>
  <c r="D24" i="2"/>
  <c r="C24" i="2"/>
  <c r="K23" i="2"/>
  <c r="G23" i="2"/>
  <c r="D23" i="2"/>
  <c r="C23" i="2"/>
  <c r="B23" i="2"/>
  <c r="A23" i="2"/>
  <c r="A133" i="2" s="1"/>
  <c r="K22" i="2"/>
  <c r="G22" i="2"/>
  <c r="G132" i="2" s="1"/>
  <c r="D22" i="2"/>
  <c r="C22" i="2"/>
  <c r="B22" i="2"/>
  <c r="A22" i="2"/>
  <c r="A132" i="2" s="1"/>
  <c r="K21" i="2"/>
  <c r="G21" i="2"/>
  <c r="D21" i="2"/>
  <c r="C21" i="2"/>
  <c r="B21" i="2"/>
  <c r="A21" i="2"/>
  <c r="K20" i="2"/>
  <c r="G20" i="2"/>
  <c r="D20" i="2"/>
  <c r="C20" i="2"/>
  <c r="B20" i="2"/>
  <c r="A20" i="2"/>
  <c r="K19" i="2"/>
  <c r="G19" i="2"/>
  <c r="D19" i="2"/>
  <c r="C19" i="2"/>
  <c r="B19" i="2"/>
  <c r="A19" i="2"/>
  <c r="K18" i="2"/>
  <c r="G18" i="2"/>
  <c r="D18" i="2"/>
  <c r="C18" i="2"/>
  <c r="B18" i="2"/>
  <c r="A18" i="2"/>
  <c r="K17" i="2"/>
  <c r="G17" i="2"/>
  <c r="D17" i="2"/>
  <c r="C17" i="2"/>
  <c r="B17" i="2"/>
  <c r="A17" i="2"/>
  <c r="A127" i="2" s="1"/>
  <c r="K16" i="2"/>
  <c r="G16" i="2"/>
  <c r="G126" i="2" s="1"/>
  <c r="D16" i="2"/>
  <c r="C16" i="2"/>
  <c r="B16" i="2"/>
  <c r="A16" i="2"/>
  <c r="K15" i="2"/>
  <c r="G15" i="2"/>
  <c r="D15" i="2"/>
  <c r="C15" i="2"/>
  <c r="B15" i="2"/>
  <c r="A15" i="2"/>
  <c r="K14" i="2"/>
  <c r="G14" i="2"/>
  <c r="G124" i="2" s="1"/>
  <c r="D14" i="2"/>
  <c r="C14" i="2"/>
  <c r="B14" i="2"/>
  <c r="A14" i="2"/>
  <c r="A124" i="2" s="1"/>
  <c r="K13" i="2"/>
  <c r="G13" i="2"/>
  <c r="D13" i="2"/>
  <c r="C13" i="2"/>
  <c r="B13" i="2"/>
  <c r="A13" i="2"/>
  <c r="K12" i="2"/>
  <c r="G12" i="2"/>
  <c r="D12" i="2"/>
  <c r="C12" i="2"/>
  <c r="B12" i="2"/>
  <c r="A12" i="2"/>
  <c r="A122" i="2" s="1"/>
  <c r="K11" i="2"/>
  <c r="G11" i="2"/>
  <c r="G121" i="2" s="1"/>
  <c r="D11" i="2"/>
  <c r="C11" i="2"/>
  <c r="B11" i="2"/>
  <c r="A11" i="2"/>
  <c r="K10" i="2"/>
  <c r="G10" i="2"/>
  <c r="D10" i="2"/>
  <c r="C10" i="2"/>
  <c r="B10" i="2"/>
  <c r="A10" i="2"/>
  <c r="A120" i="2" s="1"/>
  <c r="K9" i="2"/>
  <c r="G9" i="2"/>
  <c r="G119" i="2" s="1"/>
  <c r="D9" i="2"/>
  <c r="C9" i="2"/>
  <c r="B9" i="2"/>
  <c r="A9" i="2"/>
  <c r="A119" i="2" s="1"/>
  <c r="K8" i="2"/>
  <c r="G8" i="2"/>
  <c r="G118" i="2" s="1"/>
  <c r="D8" i="2"/>
  <c r="C8" i="2"/>
  <c r="B8" i="2"/>
  <c r="A8" i="2"/>
  <c r="K7" i="2"/>
  <c r="G7" i="2"/>
  <c r="D7" i="2"/>
  <c r="C7" i="2"/>
  <c r="B7" i="2"/>
  <c r="A7" i="2"/>
  <c r="A117" i="2" s="1"/>
  <c r="K6" i="2"/>
  <c r="G6" i="2"/>
  <c r="G116" i="2" s="1"/>
  <c r="D6" i="2"/>
  <c r="C6" i="2"/>
  <c r="B6" i="2"/>
  <c r="A6" i="2"/>
  <c r="A116" i="2" s="1"/>
  <c r="K5" i="2"/>
  <c r="G5" i="2"/>
  <c r="G115" i="2" s="1"/>
  <c r="D5" i="2"/>
  <c r="C5" i="2"/>
  <c r="B5" i="2"/>
  <c r="A5" i="2"/>
  <c r="K4" i="2"/>
  <c r="G4" i="2"/>
  <c r="D4" i="2"/>
  <c r="C4" i="2"/>
  <c r="B4" i="2"/>
  <c r="A4" i="2"/>
  <c r="K3" i="2"/>
  <c r="G3" i="2"/>
  <c r="D3" i="2"/>
  <c r="C3" i="2"/>
  <c r="B3" i="2"/>
  <c r="A3" i="2"/>
  <c r="K2" i="2"/>
  <c r="G2" i="2"/>
  <c r="D2" i="2"/>
  <c r="C2" i="2"/>
  <c r="B2" i="2"/>
  <c r="B112" i="2" s="1"/>
  <c r="A2" i="2"/>
  <c r="A112" i="2" s="1"/>
  <c r="A11" i="3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G113" i="2"/>
  <c r="G114" i="2"/>
  <c r="G117" i="2"/>
  <c r="G120" i="2"/>
  <c r="G122" i="2"/>
  <c r="G123" i="2"/>
  <c r="G125" i="2"/>
  <c r="G127" i="2"/>
  <c r="G128" i="2"/>
  <c r="G129" i="2"/>
  <c r="G130" i="2"/>
  <c r="G131" i="2"/>
  <c r="G133" i="2"/>
  <c r="G112" i="2"/>
  <c r="A113" i="2"/>
  <c r="A114" i="2"/>
  <c r="A115" i="2"/>
  <c r="A118" i="2"/>
  <c r="A121" i="2"/>
  <c r="A123" i="2"/>
  <c r="A125" i="2"/>
  <c r="A126" i="2"/>
  <c r="A128" i="2"/>
  <c r="A129" i="2"/>
  <c r="A130" i="2"/>
  <c r="A131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R2" i="5" l="1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AT6" i="5"/>
  <c r="AT5" i="5" s="1"/>
  <c r="AS6" i="5"/>
  <c r="AS5" i="5" s="1"/>
  <c r="AR6" i="5"/>
  <c r="AR8" i="5" s="1"/>
  <c r="AQ6" i="5"/>
  <c r="AQ8" i="5" s="1"/>
  <c r="AP6" i="5"/>
  <c r="AP19" i="5" s="1"/>
  <c r="AO6" i="5"/>
  <c r="AO19" i="5" s="1"/>
  <c r="AN6" i="5"/>
  <c r="AN4" i="5" s="1"/>
  <c r="AM6" i="5"/>
  <c r="AM4" i="5" s="1"/>
  <c r="AL6" i="5"/>
  <c r="AL14" i="5" s="1"/>
  <c r="AK6" i="5"/>
  <c r="AK19" i="5" s="1"/>
  <c r="AJ6" i="5"/>
  <c r="AJ19" i="5" s="1"/>
  <c r="AI6" i="5"/>
  <c r="AI5" i="5" s="1"/>
  <c r="AH6" i="5"/>
  <c r="AH7" i="5" s="1"/>
  <c r="AG6" i="5"/>
  <c r="AG5" i="5" s="1"/>
  <c r="AF6" i="5"/>
  <c r="AF8" i="5" s="1"/>
  <c r="AE6" i="5"/>
  <c r="AE5" i="5" s="1"/>
  <c r="AD6" i="5"/>
  <c r="AD19" i="5" s="1"/>
  <c r="AC6" i="5"/>
  <c r="AC19" i="5" s="1"/>
  <c r="AB6" i="5"/>
  <c r="AB4" i="5" s="1"/>
  <c r="AA6" i="5"/>
  <c r="AA4" i="5" s="1"/>
  <c r="Z6" i="5"/>
  <c r="Z14" i="5" s="1"/>
  <c r="Y6" i="5"/>
  <c r="Y19" i="5" s="1"/>
  <c r="X6" i="5"/>
  <c r="X19" i="5" s="1"/>
  <c r="W6" i="5"/>
  <c r="W5" i="5" s="1"/>
  <c r="V6" i="5"/>
  <c r="V5" i="5" s="1"/>
  <c r="U6" i="5"/>
  <c r="U7" i="5" s="1"/>
  <c r="T6" i="5"/>
  <c r="T8" i="5" s="1"/>
  <c r="S6" i="5"/>
  <c r="S5" i="5" s="1"/>
  <c r="R6" i="5"/>
  <c r="R19" i="5" s="1"/>
  <c r="AR5" i="5"/>
  <c r="AP5" i="5"/>
  <c r="AO5" i="5"/>
  <c r="AN5" i="5"/>
  <c r="AM5" i="5"/>
  <c r="AL5" i="5"/>
  <c r="AJ5" i="5"/>
  <c r="AD5" i="5"/>
  <c r="AC5" i="5"/>
  <c r="AB5" i="5"/>
  <c r="AA5" i="5"/>
  <c r="Z5" i="5"/>
  <c r="X5" i="5"/>
  <c r="R5" i="5"/>
  <c r="AR4" i="5"/>
  <c r="AP4" i="5"/>
  <c r="AO4" i="5"/>
  <c r="AJ4" i="5"/>
  <c r="AI4" i="5"/>
  <c r="AF4" i="5"/>
  <c r="AD4" i="5"/>
  <c r="X4" i="5"/>
  <c r="T4" i="5"/>
  <c r="R4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7" i="5" l="1"/>
  <c r="AF7" i="5"/>
  <c r="AP7" i="5"/>
  <c r="AJ8" i="5"/>
  <c r="AP8" i="5"/>
  <c r="Z7" i="5"/>
  <c r="AN7" i="5"/>
  <c r="R8" i="5"/>
  <c r="AN8" i="5"/>
  <c r="AC7" i="5"/>
  <c r="W8" i="5"/>
  <c r="AA8" i="5"/>
  <c r="AC8" i="5"/>
  <c r="AG8" i="5"/>
  <c r="W14" i="5"/>
  <c r="AB14" i="5"/>
  <c r="AD14" i="5"/>
  <c r="AM14" i="5"/>
  <c r="AO14" i="5"/>
  <c r="Z19" i="5"/>
  <c r="AL19" i="5"/>
  <c r="W4" i="5"/>
  <c r="AC4" i="5"/>
  <c r="T7" i="5"/>
  <c r="AB7" i="5"/>
  <c r="AD7" i="5"/>
  <c r="AL7" i="5"/>
  <c r="AO7" i="5"/>
  <c r="AR7" i="5"/>
  <c r="U8" i="5"/>
  <c r="X8" i="5"/>
  <c r="AB8" i="5"/>
  <c r="AD8" i="5"/>
  <c r="AI8" i="5"/>
  <c r="AM8" i="5"/>
  <c r="AO8" i="5"/>
  <c r="AS8" i="5"/>
  <c r="R14" i="5"/>
  <c r="AA14" i="5"/>
  <c r="AC14" i="5"/>
  <c r="AI14" i="5"/>
  <c r="AN14" i="5"/>
  <c r="AP14" i="5"/>
  <c r="Y5" i="5"/>
  <c r="AK5" i="5"/>
  <c r="AA7" i="5"/>
  <c r="AM7" i="5"/>
  <c r="V8" i="5"/>
  <c r="AH8" i="5"/>
  <c r="AT8" i="5"/>
  <c r="AA19" i="5"/>
  <c r="AM19" i="5"/>
  <c r="S4" i="5"/>
  <c r="AE4" i="5"/>
  <c r="AQ4" i="5"/>
  <c r="AB19" i="5"/>
  <c r="AN19" i="5"/>
  <c r="U4" i="5"/>
  <c r="AG4" i="5"/>
  <c r="AS4" i="5"/>
  <c r="Y8" i="5"/>
  <c r="AK8" i="5"/>
  <c r="S14" i="5"/>
  <c r="AE14" i="5"/>
  <c r="AQ14" i="5"/>
  <c r="V4" i="5"/>
  <c r="AH4" i="5"/>
  <c r="AT4" i="5"/>
  <c r="S7" i="5"/>
  <c r="AE7" i="5"/>
  <c r="AQ7" i="5"/>
  <c r="Z8" i="5"/>
  <c r="AL8" i="5"/>
  <c r="T14" i="5"/>
  <c r="AF14" i="5"/>
  <c r="AR14" i="5"/>
  <c r="S19" i="5"/>
  <c r="AE19" i="5"/>
  <c r="AQ19" i="5"/>
  <c r="U14" i="5"/>
  <c r="AG14" i="5"/>
  <c r="AS14" i="5"/>
  <c r="T19" i="5"/>
  <c r="AF19" i="5"/>
  <c r="AR19" i="5"/>
  <c r="AG7" i="5"/>
  <c r="V14" i="5"/>
  <c r="AH14" i="5"/>
  <c r="AT14" i="5"/>
  <c r="U19" i="5"/>
  <c r="AG19" i="5"/>
  <c r="AS19" i="5"/>
  <c r="AS7" i="5"/>
  <c r="V19" i="5"/>
  <c r="AH19" i="5"/>
  <c r="AT19" i="5"/>
  <c r="AQ5" i="5"/>
  <c r="AK4" i="5"/>
  <c r="AF5" i="5"/>
  <c r="V7" i="5"/>
  <c r="Z4" i="5"/>
  <c r="AL4" i="5"/>
  <c r="U5" i="5"/>
  <c r="W7" i="5"/>
  <c r="AI7" i="5"/>
  <c r="X14" i="5"/>
  <c r="AJ14" i="5"/>
  <c r="W19" i="5"/>
  <c r="AI19" i="5"/>
  <c r="Y4" i="5"/>
  <c r="AT7" i="5"/>
  <c r="AH5" i="5"/>
  <c r="X7" i="5"/>
  <c r="AJ7" i="5"/>
  <c r="S8" i="5"/>
  <c r="AE8" i="5"/>
  <c r="Y14" i="5"/>
  <c r="AK14" i="5"/>
  <c r="T5" i="5"/>
  <c r="Y7" i="5"/>
  <c r="AK7" i="5"/>
  <c r="K47" i="2" l="1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46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56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46" i="2"/>
  <c r="G25" i="2"/>
  <c r="G69" i="2" s="1"/>
  <c r="G91" i="2" s="1"/>
  <c r="G26" i="2"/>
  <c r="G70" i="2" s="1"/>
  <c r="G92" i="2" s="1"/>
  <c r="G27" i="2"/>
  <c r="G71" i="2" s="1"/>
  <c r="G93" i="2" s="1"/>
  <c r="G28" i="2"/>
  <c r="G72" i="2" s="1"/>
  <c r="G94" i="2" s="1"/>
  <c r="G29" i="2"/>
  <c r="G73" i="2" s="1"/>
  <c r="G95" i="2" s="1"/>
  <c r="G30" i="2"/>
  <c r="G74" i="2" s="1"/>
  <c r="G96" i="2" s="1"/>
  <c r="G31" i="2"/>
  <c r="G75" i="2" s="1"/>
  <c r="G97" i="2" s="1"/>
  <c r="G32" i="2"/>
  <c r="G76" i="2" s="1"/>
  <c r="G98" i="2" s="1"/>
  <c r="G33" i="2"/>
  <c r="G77" i="2" s="1"/>
  <c r="G99" i="2" s="1"/>
  <c r="G34" i="2"/>
  <c r="G78" i="2" s="1"/>
  <c r="G100" i="2" s="1"/>
  <c r="G35" i="2"/>
  <c r="G79" i="2" s="1"/>
  <c r="G101" i="2" s="1"/>
  <c r="G36" i="2"/>
  <c r="G80" i="2" s="1"/>
  <c r="G102" i="2" s="1"/>
  <c r="G37" i="2"/>
  <c r="G81" i="2" s="1"/>
  <c r="G103" i="2" s="1"/>
  <c r="G38" i="2"/>
  <c r="G82" i="2" s="1"/>
  <c r="G104" i="2" s="1"/>
  <c r="G39" i="2"/>
  <c r="G83" i="2" s="1"/>
  <c r="G105" i="2" s="1"/>
  <c r="G40" i="2"/>
  <c r="G84" i="2" s="1"/>
  <c r="G106" i="2" s="1"/>
  <c r="G41" i="2"/>
  <c r="G85" i="2" s="1"/>
  <c r="G107" i="2" s="1"/>
  <c r="G42" i="2"/>
  <c r="G86" i="2" s="1"/>
  <c r="G108" i="2" s="1"/>
  <c r="G43" i="2"/>
  <c r="G87" i="2" s="1"/>
  <c r="G109" i="2" s="1"/>
  <c r="G44" i="2"/>
  <c r="G88" i="2" s="1"/>
  <c r="G110" i="2" s="1"/>
  <c r="G45" i="2"/>
  <c r="G89" i="2" s="1"/>
  <c r="G111" i="2" s="1"/>
  <c r="G24" i="2"/>
  <c r="G68" i="2" s="1"/>
  <c r="G90" i="2" s="1"/>
  <c r="G138" i="2" l="1"/>
  <c r="G160" i="2"/>
  <c r="G134" i="2"/>
  <c r="G156" i="2"/>
  <c r="G140" i="2"/>
  <c r="G162" i="2"/>
  <c r="G136" i="2"/>
  <c r="G158" i="2"/>
  <c r="G141" i="2"/>
  <c r="G163" i="2"/>
  <c r="G139" i="2"/>
  <c r="G161" i="2"/>
  <c r="G137" i="2"/>
  <c r="G159" i="2"/>
  <c r="G135" i="2"/>
  <c r="G157" i="2"/>
  <c r="G155" i="2"/>
  <c r="G177" i="2"/>
  <c r="G151" i="2"/>
  <c r="G173" i="2"/>
  <c r="G149" i="2"/>
  <c r="G171" i="2"/>
  <c r="G147" i="2"/>
  <c r="G169" i="2"/>
  <c r="G143" i="2"/>
  <c r="G165" i="2"/>
  <c r="G154" i="2"/>
  <c r="G176" i="2"/>
  <c r="G152" i="2"/>
  <c r="G174" i="2"/>
  <c r="G150" i="2"/>
  <c r="G172" i="2"/>
  <c r="G148" i="2"/>
  <c r="G170" i="2"/>
  <c r="G146" i="2"/>
  <c r="G168" i="2"/>
  <c r="G144" i="2"/>
  <c r="G166" i="2"/>
  <c r="G142" i="2"/>
  <c r="G164" i="2"/>
  <c r="G153" i="2"/>
  <c r="G175" i="2"/>
  <c r="G145" i="2"/>
  <c r="G167" i="2"/>
  <c r="A45" i="2"/>
  <c r="A89" i="2" s="1"/>
  <c r="A111" i="2" s="1"/>
  <c r="A44" i="2"/>
  <c r="A88" i="2" s="1"/>
  <c r="A110" i="2" s="1"/>
  <c r="A43" i="2"/>
  <c r="A87" i="2" s="1"/>
  <c r="A109" i="2" s="1"/>
  <c r="A42" i="2"/>
  <c r="A86" i="2" s="1"/>
  <c r="A108" i="2" s="1"/>
  <c r="A41" i="2"/>
  <c r="A85" i="2" s="1"/>
  <c r="A107" i="2" s="1"/>
  <c r="A40" i="2"/>
  <c r="A84" i="2" s="1"/>
  <c r="A106" i="2" s="1"/>
  <c r="A39" i="2"/>
  <c r="A83" i="2" s="1"/>
  <c r="A105" i="2" s="1"/>
  <c r="A38" i="2"/>
  <c r="A82" i="2" s="1"/>
  <c r="A104" i="2" s="1"/>
  <c r="A37" i="2"/>
  <c r="A81" i="2" s="1"/>
  <c r="A103" i="2" s="1"/>
  <c r="A36" i="2"/>
  <c r="A80" i="2" s="1"/>
  <c r="A102" i="2" s="1"/>
  <c r="A35" i="2"/>
  <c r="A79" i="2" s="1"/>
  <c r="A101" i="2" s="1"/>
  <c r="A34" i="2"/>
  <c r="A78" i="2" s="1"/>
  <c r="A100" i="2" s="1"/>
  <c r="A33" i="2"/>
  <c r="A77" i="2" s="1"/>
  <c r="A99" i="2" s="1"/>
  <c r="A32" i="2"/>
  <c r="A76" i="2" s="1"/>
  <c r="A98" i="2" s="1"/>
  <c r="A31" i="2"/>
  <c r="A75" i="2" s="1"/>
  <c r="A97" i="2" s="1"/>
  <c r="A30" i="2"/>
  <c r="A74" i="2" s="1"/>
  <c r="A96" i="2" s="1"/>
  <c r="A29" i="2"/>
  <c r="A73" i="2" s="1"/>
  <c r="A95" i="2" s="1"/>
  <c r="A28" i="2"/>
  <c r="A72" i="2" s="1"/>
  <c r="A94" i="2" s="1"/>
  <c r="A27" i="2"/>
  <c r="A71" i="2" s="1"/>
  <c r="A93" i="2" s="1"/>
  <c r="A26" i="2"/>
  <c r="A70" i="2" s="1"/>
  <c r="A92" i="2" s="1"/>
  <c r="A25" i="2"/>
  <c r="A69" i="2" s="1"/>
  <c r="A91" i="2" s="1"/>
  <c r="A24" i="2"/>
  <c r="A68" i="2" s="1"/>
  <c r="A90" i="2" s="1"/>
  <c r="A134" i="2" l="1"/>
  <c r="A156" i="2"/>
  <c r="A140" i="2"/>
  <c r="A162" i="2"/>
  <c r="A136" i="2"/>
  <c r="A158" i="2"/>
  <c r="A138" i="2"/>
  <c r="A160" i="2"/>
  <c r="A135" i="2"/>
  <c r="A157" i="2"/>
  <c r="A137" i="2"/>
  <c r="A159" i="2"/>
  <c r="A139" i="2"/>
  <c r="A161" i="2"/>
  <c r="A141" i="2"/>
  <c r="A163" i="2"/>
  <c r="G179" i="2"/>
  <c r="G181" i="2"/>
  <c r="G183" i="2"/>
  <c r="G185" i="2"/>
  <c r="G180" i="2"/>
  <c r="G184" i="2"/>
  <c r="G178" i="2"/>
  <c r="G182" i="2"/>
  <c r="A142" i="2"/>
  <c r="A164" i="2"/>
  <c r="A144" i="2"/>
  <c r="A166" i="2"/>
  <c r="A146" i="2"/>
  <c r="A168" i="2"/>
  <c r="A148" i="2"/>
  <c r="A170" i="2"/>
  <c r="A150" i="2"/>
  <c r="A172" i="2"/>
  <c r="A152" i="2"/>
  <c r="A174" i="2"/>
  <c r="A154" i="2"/>
  <c r="A176" i="2"/>
  <c r="A143" i="2"/>
  <c r="A165" i="2"/>
  <c r="A145" i="2"/>
  <c r="A167" i="2"/>
  <c r="A147" i="2"/>
  <c r="A169" i="2"/>
  <c r="A149" i="2"/>
  <c r="A171" i="2"/>
  <c r="A151" i="2"/>
  <c r="A173" i="2"/>
  <c r="A153" i="2"/>
  <c r="A175" i="2"/>
  <c r="A155" i="2"/>
  <c r="A177" i="2"/>
  <c r="G189" i="2"/>
  <c r="G197" i="2"/>
  <c r="G186" i="2"/>
  <c r="G188" i="2"/>
  <c r="G190" i="2"/>
  <c r="G192" i="2"/>
  <c r="G194" i="2"/>
  <c r="G196" i="2"/>
  <c r="G198" i="2"/>
  <c r="G187" i="2"/>
  <c r="G191" i="2"/>
  <c r="G193" i="2"/>
  <c r="G195" i="2"/>
  <c r="G199" i="2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AJ45" i="3"/>
  <c r="AE45" i="3"/>
  <c r="AA45" i="3"/>
  <c r="U45" i="3"/>
  <c r="T45" i="3"/>
  <c r="O45" i="3"/>
  <c r="N45" i="3"/>
  <c r="M45" i="3"/>
  <c r="L45" i="3"/>
  <c r="K45" i="3"/>
  <c r="J45" i="3"/>
  <c r="I45" i="3"/>
  <c r="H45" i="3"/>
  <c r="G45" i="3"/>
  <c r="AJ44" i="3"/>
  <c r="AI44" i="3"/>
  <c r="AH44" i="3"/>
  <c r="AG44" i="3"/>
  <c r="AF44" i="3"/>
  <c r="AE44" i="3"/>
  <c r="AD44" i="3"/>
  <c r="AC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I44" i="3"/>
  <c r="H44" i="3"/>
  <c r="G44" i="3"/>
  <c r="AJ43" i="3"/>
  <c r="AE43" i="3"/>
  <c r="AD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G43" i="3"/>
  <c r="AJ42" i="3"/>
  <c r="AE42" i="3"/>
  <c r="AD42" i="3"/>
  <c r="AC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AJ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I41" i="3"/>
  <c r="H41" i="3"/>
  <c r="G41" i="3"/>
  <c r="AJ40" i="3"/>
  <c r="AE40" i="3"/>
  <c r="AD40" i="3"/>
  <c r="Y40" i="3"/>
  <c r="X40" i="3"/>
  <c r="W40" i="3"/>
  <c r="P40" i="3"/>
  <c r="M40" i="3"/>
  <c r="L40" i="3"/>
  <c r="K40" i="3"/>
  <c r="J40" i="3"/>
  <c r="I40" i="3"/>
  <c r="H40" i="3"/>
  <c r="G40" i="3"/>
  <c r="AJ39" i="3"/>
  <c r="AA39" i="3"/>
  <c r="Y39" i="3"/>
  <c r="X39" i="3"/>
  <c r="R39" i="3"/>
  <c r="Q39" i="3"/>
  <c r="P39" i="3"/>
  <c r="M39" i="3"/>
  <c r="J39" i="3"/>
  <c r="I39" i="3"/>
  <c r="H39" i="3"/>
  <c r="G39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0" i="3"/>
  <c r="A9" i="3"/>
  <c r="A8" i="3"/>
  <c r="A7" i="3"/>
  <c r="A6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N102" i="3"/>
  <c r="K102" i="3"/>
  <c r="J102" i="3"/>
  <c r="H102" i="3"/>
  <c r="G102" i="3"/>
  <c r="F102" i="3"/>
  <c r="AJ101" i="3"/>
  <c r="AI101" i="3"/>
  <c r="AH101" i="3"/>
  <c r="AG101" i="3"/>
  <c r="AF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N101" i="3"/>
  <c r="K101" i="3"/>
  <c r="J101" i="3"/>
  <c r="I101" i="3"/>
  <c r="H101" i="3"/>
  <c r="G101" i="3"/>
  <c r="F101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N100" i="3"/>
  <c r="K100" i="3"/>
  <c r="J100" i="3"/>
  <c r="I100" i="3"/>
  <c r="H100" i="3"/>
  <c r="G100" i="3"/>
  <c r="F100" i="3"/>
  <c r="AJ99" i="3"/>
  <c r="AI99" i="3"/>
  <c r="AH99" i="3"/>
  <c r="AG99" i="3"/>
  <c r="AF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N99" i="3"/>
  <c r="K99" i="3"/>
  <c r="J99" i="3"/>
  <c r="I99" i="3"/>
  <c r="H99" i="3"/>
  <c r="G99" i="3"/>
  <c r="F99" i="3"/>
  <c r="AJ98" i="3"/>
  <c r="AI98" i="3"/>
  <c r="AH98" i="3"/>
  <c r="AG98" i="3"/>
  <c r="AF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N98" i="3"/>
  <c r="K98" i="3"/>
  <c r="J98" i="3"/>
  <c r="I98" i="3"/>
  <c r="H98" i="3"/>
  <c r="G98" i="3"/>
  <c r="F98" i="3"/>
  <c r="AJ97" i="3"/>
  <c r="AI97" i="3"/>
  <c r="AH97" i="3"/>
  <c r="AG97" i="3"/>
  <c r="AF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N97" i="3"/>
  <c r="K97" i="3"/>
  <c r="J97" i="3"/>
  <c r="I97" i="3"/>
  <c r="H97" i="3"/>
  <c r="G97" i="3"/>
  <c r="F97" i="3"/>
  <c r="AJ96" i="3"/>
  <c r="AI96" i="3"/>
  <c r="AH96" i="3"/>
  <c r="AF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N96" i="3"/>
  <c r="K96" i="3"/>
  <c r="AJ95" i="3"/>
  <c r="AI95" i="3"/>
  <c r="AH95" i="3"/>
  <c r="AF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K95" i="3"/>
  <c r="J95" i="3"/>
  <c r="H95" i="3"/>
  <c r="G95" i="3"/>
  <c r="F95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J77" i="3"/>
  <c r="I77" i="3"/>
  <c r="H77" i="3"/>
  <c r="G77" i="3"/>
  <c r="F77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J76" i="3"/>
  <c r="I76" i="3"/>
  <c r="H76" i="3"/>
  <c r="G76" i="3"/>
  <c r="F76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K74" i="3"/>
  <c r="J74" i="3"/>
  <c r="I74" i="3"/>
  <c r="H74" i="3"/>
  <c r="G74" i="3"/>
  <c r="F74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AJ71" i="3"/>
  <c r="AI71" i="3"/>
  <c r="AH71" i="3"/>
  <c r="AD71" i="3"/>
  <c r="AC71" i="3"/>
  <c r="AB71" i="3"/>
  <c r="AA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Q70" i="3"/>
  <c r="P70" i="3"/>
  <c r="O70" i="3"/>
  <c r="N70" i="3"/>
  <c r="M70" i="3"/>
  <c r="L70" i="3"/>
  <c r="K70" i="3"/>
  <c r="J70" i="3"/>
  <c r="I70" i="3"/>
  <c r="H70" i="3"/>
  <c r="AJ69" i="3"/>
  <c r="AI69" i="3"/>
  <c r="AH69" i="3"/>
  <c r="AG69" i="3"/>
  <c r="AF69" i="3"/>
  <c r="AE69" i="3"/>
  <c r="AD69" i="3"/>
  <c r="AC69" i="3"/>
  <c r="W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R68" i="3"/>
  <c r="Q68" i="3"/>
  <c r="P68" i="3"/>
  <c r="O68" i="3"/>
  <c r="N68" i="3"/>
  <c r="M68" i="3"/>
  <c r="L68" i="3"/>
  <c r="J68" i="3"/>
  <c r="I68" i="3"/>
  <c r="H68" i="3"/>
  <c r="G68" i="3"/>
  <c r="F68" i="3"/>
  <c r="AJ67" i="3"/>
  <c r="AI67" i="3"/>
  <c r="AH67" i="3"/>
  <c r="AG67" i="3"/>
  <c r="AF67" i="3"/>
  <c r="AE67" i="3"/>
  <c r="W67" i="3"/>
  <c r="V67" i="3"/>
  <c r="U67" i="3"/>
  <c r="S67" i="3"/>
  <c r="R67" i="3"/>
  <c r="Q67" i="3"/>
  <c r="P67" i="3"/>
  <c r="O67" i="3"/>
  <c r="N67" i="3"/>
  <c r="M67" i="3"/>
  <c r="L67" i="3"/>
  <c r="G67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A185" i="2" l="1"/>
  <c r="A183" i="2"/>
  <c r="A181" i="2"/>
  <c r="A179" i="2"/>
  <c r="A182" i="2"/>
  <c r="A180" i="2"/>
  <c r="A184" i="2"/>
  <c r="A178" i="2"/>
  <c r="A199" i="2"/>
  <c r="A197" i="2"/>
  <c r="A195" i="2"/>
  <c r="A193" i="2"/>
  <c r="A191" i="2"/>
  <c r="A189" i="2"/>
  <c r="A187" i="2"/>
  <c r="A198" i="2"/>
  <c r="A196" i="2"/>
  <c r="A194" i="2"/>
  <c r="A192" i="2"/>
  <c r="A190" i="2"/>
  <c r="A188" i="2"/>
  <c r="A186" i="2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M13" i="3"/>
  <c r="AB11" i="3"/>
  <c r="AA11" i="3"/>
  <c r="U11" i="3"/>
  <c r="T11" i="3"/>
  <c r="AB10" i="3"/>
  <c r="AA10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K32" i="3"/>
  <c r="O29" i="3"/>
  <c r="X30" i="3"/>
  <c r="Y32" i="3"/>
  <c r="P30" i="3"/>
  <c r="Q31" i="3"/>
  <c r="M33" i="3"/>
  <c r="P31" i="3"/>
  <c r="Y30" i="3"/>
  <c r="Q29" i="3"/>
  <c r="AB31" i="3"/>
  <c r="H33" i="3"/>
  <c r="G32" i="3"/>
  <c r="I31" i="3"/>
  <c r="O32" i="3"/>
  <c r="P32" i="3"/>
  <c r="I30" i="3"/>
  <c r="J30" i="3"/>
  <c r="I29" i="3"/>
  <c r="J32" i="3"/>
  <c r="J31" i="3"/>
  <c r="L32" i="3"/>
  <c r="AA33" i="3"/>
  <c r="G33" i="3"/>
  <c r="R31" i="3"/>
  <c r="T32" i="3"/>
  <c r="Z33" i="3"/>
  <c r="U30" i="3"/>
  <c r="M31" i="3"/>
  <c r="AB29" i="3"/>
  <c r="Q30" i="3"/>
  <c r="R32" i="3"/>
  <c r="V29" i="3"/>
  <c r="K30" i="3"/>
  <c r="H29" i="3"/>
  <c r="V30" i="3"/>
  <c r="AA30" i="3"/>
  <c r="P29" i="3"/>
  <c r="R29" i="3"/>
  <c r="S29" i="3"/>
  <c r="L29" i="3"/>
  <c r="J29" i="3"/>
  <c r="S32" i="3"/>
  <c r="S33" i="3"/>
  <c r="L31" i="3"/>
  <c r="R30" i="3"/>
  <c r="N30" i="3"/>
  <c r="T30" i="3"/>
  <c r="Q33" i="3"/>
  <c r="X32" i="3"/>
  <c r="X33" i="3"/>
  <c r="AA32" i="3"/>
  <c r="S30" i="3"/>
  <c r="W30" i="3"/>
  <c r="I32" i="3"/>
  <c r="N33" i="3"/>
  <c r="M29" i="3"/>
  <c r="Q32" i="3"/>
  <c r="U33" i="3"/>
  <c r="K29" i="3"/>
  <c r="I33" i="3"/>
  <c r="O30" i="3"/>
  <c r="V32" i="3"/>
  <c r="R33" i="3"/>
  <c r="V31" i="3"/>
  <c r="H30" i="3"/>
  <c r="AA31" i="3"/>
  <c r="T33" i="3"/>
  <c r="L33" i="3"/>
  <c r="G29" i="3"/>
  <c r="H32" i="3"/>
  <c r="U29" i="3"/>
  <c r="O31" i="3"/>
  <c r="Y31" i="3"/>
  <c r="X29" i="3"/>
  <c r="N32" i="3"/>
  <c r="AA29" i="3"/>
  <c r="W33" i="3"/>
  <c r="W29" i="3"/>
  <c r="Z32" i="3"/>
  <c r="K33" i="3"/>
  <c r="M30" i="3"/>
  <c r="Z31" i="3"/>
  <c r="Z29" i="3"/>
  <c r="AB32" i="3"/>
  <c r="J33" i="3"/>
  <c r="K31" i="3"/>
  <c r="Z30" i="3"/>
  <c r="T31" i="3"/>
  <c r="P33" i="3"/>
  <c r="Y33" i="3"/>
  <c r="N31" i="3"/>
  <c r="U32" i="3"/>
  <c r="M32" i="3"/>
  <c r="Y29" i="3"/>
  <c r="T29" i="3"/>
  <c r="O33" i="3"/>
  <c r="U31" i="3"/>
  <c r="V33" i="3"/>
  <c r="X31" i="3"/>
  <c r="S31" i="3"/>
  <c r="W31" i="3"/>
  <c r="AB30" i="3"/>
  <c r="G31" i="3"/>
  <c r="L30" i="3"/>
  <c r="G30" i="3"/>
  <c r="W32" i="3"/>
  <c r="N29" i="3"/>
  <c r="AB33" i="3"/>
  <c r="H31" i="3"/>
  <c r="AE10" i="3" l="1"/>
  <c r="AD6" i="3"/>
  <c r="AE6" i="3"/>
  <c r="AE11" i="3"/>
  <c r="AC11" i="3"/>
  <c r="AD11" i="3"/>
  <c r="AD12" i="3"/>
  <c r="W12" i="3"/>
  <c r="Q11" i="3"/>
  <c r="O11" i="3"/>
  <c r="S11" i="3"/>
  <c r="O6" i="3"/>
  <c r="P11" i="3"/>
  <c r="P12" i="3"/>
  <c r="R11" i="3"/>
  <c r="J11" i="3"/>
  <c r="I10" i="3"/>
  <c r="I11" i="3"/>
  <c r="K11" i="3"/>
  <c r="H11" i="3"/>
  <c r="F11" i="3"/>
  <c r="G11" i="3"/>
  <c r="AB44" i="3"/>
  <c r="AB41" i="3"/>
  <c r="AB39" i="3"/>
  <c r="K41" i="3"/>
  <c r="Q40" i="3"/>
  <c r="K77" i="3"/>
  <c r="K68" i="3"/>
  <c r="J96" i="3"/>
  <c r="K76" i="3"/>
  <c r="F67" i="3"/>
  <c r="AG96" i="3"/>
  <c r="P102" i="3"/>
  <c r="I102" i="3"/>
  <c r="I95" i="3"/>
  <c r="AD95" i="3"/>
  <c r="AG95" i="3"/>
  <c r="M74" i="3"/>
  <c r="H67" i="3"/>
  <c r="T67" i="3"/>
  <c r="N74" i="3"/>
  <c r="L74" i="3"/>
  <c r="G13" i="3"/>
  <c r="F13" i="3"/>
  <c r="B25" i="2" l="1"/>
  <c r="B69" i="2" s="1"/>
  <c r="B91" i="2" s="1"/>
  <c r="B26" i="2"/>
  <c r="B70" i="2" s="1"/>
  <c r="B92" i="2" s="1"/>
  <c r="B27" i="2"/>
  <c r="B71" i="2" s="1"/>
  <c r="B93" i="2" s="1"/>
  <c r="B28" i="2"/>
  <c r="B72" i="2" s="1"/>
  <c r="B94" i="2" s="1"/>
  <c r="B29" i="2"/>
  <c r="B73" i="2" s="1"/>
  <c r="B95" i="2" s="1"/>
  <c r="B30" i="2"/>
  <c r="B74" i="2" s="1"/>
  <c r="B96" i="2" s="1"/>
  <c r="B31" i="2"/>
  <c r="B75" i="2" s="1"/>
  <c r="B97" i="2" s="1"/>
  <c r="B32" i="2"/>
  <c r="B76" i="2" s="1"/>
  <c r="B98" i="2" s="1"/>
  <c r="B33" i="2"/>
  <c r="B77" i="2" s="1"/>
  <c r="B99" i="2" s="1"/>
  <c r="B34" i="2"/>
  <c r="B78" i="2" s="1"/>
  <c r="B100" i="2" s="1"/>
  <c r="B35" i="2"/>
  <c r="B79" i="2" s="1"/>
  <c r="B101" i="2" s="1"/>
  <c r="B36" i="2"/>
  <c r="B80" i="2" s="1"/>
  <c r="B102" i="2" s="1"/>
  <c r="B37" i="2"/>
  <c r="B81" i="2" s="1"/>
  <c r="B103" i="2" s="1"/>
  <c r="B38" i="2"/>
  <c r="B82" i="2" s="1"/>
  <c r="B104" i="2" s="1"/>
  <c r="B39" i="2"/>
  <c r="B83" i="2" s="1"/>
  <c r="B105" i="2" s="1"/>
  <c r="B40" i="2"/>
  <c r="B84" i="2" s="1"/>
  <c r="B106" i="2" s="1"/>
  <c r="B41" i="2"/>
  <c r="B85" i="2" s="1"/>
  <c r="B107" i="2" s="1"/>
  <c r="B42" i="2"/>
  <c r="B86" i="2" s="1"/>
  <c r="B108" i="2" s="1"/>
  <c r="B43" i="2"/>
  <c r="B87" i="2" s="1"/>
  <c r="B109" i="2" s="1"/>
  <c r="B44" i="2"/>
  <c r="B88" i="2" s="1"/>
  <c r="B110" i="2" s="1"/>
  <c r="B45" i="2"/>
  <c r="B89" i="2" s="1"/>
  <c r="B111" i="2" s="1"/>
  <c r="B24" i="2"/>
  <c r="B68" i="2" s="1"/>
  <c r="B90" i="2" s="1"/>
  <c r="AJ93" i="3"/>
  <c r="AJ94" i="3" s="1"/>
  <c r="AI93" i="3"/>
  <c r="AI94" i="3" s="1"/>
  <c r="AH93" i="3"/>
  <c r="AH94" i="3" s="1"/>
  <c r="AG93" i="3"/>
  <c r="AG94" i="3" s="1"/>
  <c r="AF93" i="3"/>
  <c r="AF94" i="3" s="1"/>
  <c r="AE93" i="3"/>
  <c r="AE94" i="3" s="1"/>
  <c r="AD93" i="3"/>
  <c r="AD94" i="3" s="1"/>
  <c r="AC93" i="3"/>
  <c r="AC94" i="3" s="1"/>
  <c r="AB93" i="3"/>
  <c r="AB94" i="3" s="1"/>
  <c r="AA93" i="3"/>
  <c r="AA94" i="3" s="1"/>
  <c r="Z93" i="3"/>
  <c r="Z94" i="3" s="1"/>
  <c r="Y93" i="3"/>
  <c r="Y94" i="3" s="1"/>
  <c r="X93" i="3"/>
  <c r="X94" i="3" s="1"/>
  <c r="W93" i="3"/>
  <c r="W94" i="3" s="1"/>
  <c r="V93" i="3"/>
  <c r="V94" i="3" s="1"/>
  <c r="U93" i="3"/>
  <c r="U94" i="3" s="1"/>
  <c r="T93" i="3"/>
  <c r="T94" i="3" s="1"/>
  <c r="S93" i="3"/>
  <c r="S94" i="3" s="1"/>
  <c r="R93" i="3"/>
  <c r="R94" i="3" s="1"/>
  <c r="Q93" i="3"/>
  <c r="Q94" i="3" s="1"/>
  <c r="P93" i="3"/>
  <c r="P94" i="3" s="1"/>
  <c r="O93" i="3"/>
  <c r="O94" i="3" s="1"/>
  <c r="N93" i="3"/>
  <c r="N94" i="3" s="1"/>
  <c r="M93" i="3"/>
  <c r="M94" i="3" s="1"/>
  <c r="L93" i="3"/>
  <c r="L94" i="3" s="1"/>
  <c r="K93" i="3"/>
  <c r="K94" i="3" s="1"/>
  <c r="J93" i="3"/>
  <c r="J94" i="3" s="1"/>
  <c r="I93" i="3"/>
  <c r="I94" i="3" s="1"/>
  <c r="H93" i="3"/>
  <c r="H94" i="3" s="1"/>
  <c r="G93" i="3"/>
  <c r="G94" i="3" s="1"/>
  <c r="F93" i="3"/>
  <c r="F94" i="3" s="1"/>
  <c r="AJ65" i="3"/>
  <c r="AJ66" i="3" s="1"/>
  <c r="AI65" i="3"/>
  <c r="AI66" i="3" s="1"/>
  <c r="AH65" i="3"/>
  <c r="AH66" i="3" s="1"/>
  <c r="AG65" i="3"/>
  <c r="AG66" i="3" s="1"/>
  <c r="AF65" i="3"/>
  <c r="AF66" i="3" s="1"/>
  <c r="AE65" i="3"/>
  <c r="AE66" i="3" s="1"/>
  <c r="AD65" i="3"/>
  <c r="AD66" i="3" s="1"/>
  <c r="AC65" i="3"/>
  <c r="AC66" i="3" s="1"/>
  <c r="AB65" i="3"/>
  <c r="AB66" i="3" s="1"/>
  <c r="AA65" i="3"/>
  <c r="AA66" i="3" s="1"/>
  <c r="Z65" i="3"/>
  <c r="Z66" i="3" s="1"/>
  <c r="Y65" i="3"/>
  <c r="Y66" i="3" s="1"/>
  <c r="X65" i="3"/>
  <c r="X66" i="3" s="1"/>
  <c r="W65" i="3"/>
  <c r="W66" i="3" s="1"/>
  <c r="V65" i="3"/>
  <c r="V66" i="3" s="1"/>
  <c r="U65" i="3"/>
  <c r="U66" i="3" s="1"/>
  <c r="T65" i="3"/>
  <c r="T66" i="3" s="1"/>
  <c r="S65" i="3"/>
  <c r="S66" i="3" s="1"/>
  <c r="R65" i="3"/>
  <c r="R66" i="3" s="1"/>
  <c r="Q65" i="3"/>
  <c r="Q66" i="3" s="1"/>
  <c r="P65" i="3"/>
  <c r="P66" i="3" s="1"/>
  <c r="O65" i="3"/>
  <c r="O66" i="3" s="1"/>
  <c r="N65" i="3"/>
  <c r="N66" i="3" s="1"/>
  <c r="M65" i="3"/>
  <c r="M66" i="3" s="1"/>
  <c r="L65" i="3"/>
  <c r="L66" i="3" s="1"/>
  <c r="K65" i="3"/>
  <c r="K66" i="3" s="1"/>
  <c r="J65" i="3"/>
  <c r="J66" i="3" s="1"/>
  <c r="I65" i="3"/>
  <c r="I66" i="3" s="1"/>
  <c r="H65" i="3"/>
  <c r="H66" i="3" s="1"/>
  <c r="G65" i="3"/>
  <c r="G66" i="3" s="1"/>
  <c r="F65" i="3"/>
  <c r="F66" i="3" s="1"/>
  <c r="AJ37" i="3"/>
  <c r="AJ38" i="3" s="1"/>
  <c r="AI37" i="3"/>
  <c r="AI38" i="3" s="1"/>
  <c r="AH37" i="3"/>
  <c r="AH38" i="3" s="1"/>
  <c r="AG37" i="3"/>
  <c r="AG38" i="3" s="1"/>
  <c r="AF37" i="3"/>
  <c r="AF38" i="3" s="1"/>
  <c r="AE37" i="3"/>
  <c r="AE38" i="3" s="1"/>
  <c r="AD37" i="3"/>
  <c r="AD38" i="3" s="1"/>
  <c r="AC37" i="3"/>
  <c r="AC38" i="3" s="1"/>
  <c r="AB37" i="3"/>
  <c r="AB38" i="3" s="1"/>
  <c r="AA37" i="3"/>
  <c r="AA38" i="3" s="1"/>
  <c r="Z37" i="3"/>
  <c r="Z38" i="3" s="1"/>
  <c r="Y37" i="3"/>
  <c r="Y38" i="3" s="1"/>
  <c r="X37" i="3"/>
  <c r="X38" i="3" s="1"/>
  <c r="W37" i="3"/>
  <c r="W38" i="3" s="1"/>
  <c r="V37" i="3"/>
  <c r="V38" i="3" s="1"/>
  <c r="U37" i="3"/>
  <c r="U38" i="3" s="1"/>
  <c r="T37" i="3"/>
  <c r="T38" i="3" s="1"/>
  <c r="S37" i="3"/>
  <c r="S38" i="3" s="1"/>
  <c r="R37" i="3"/>
  <c r="R38" i="3" s="1"/>
  <c r="Q37" i="3"/>
  <c r="Q38" i="3" s="1"/>
  <c r="P37" i="3"/>
  <c r="P38" i="3" s="1"/>
  <c r="O37" i="3"/>
  <c r="O38" i="3" s="1"/>
  <c r="N37" i="3"/>
  <c r="N38" i="3" s="1"/>
  <c r="M37" i="3"/>
  <c r="M38" i="3" s="1"/>
  <c r="L37" i="3"/>
  <c r="L38" i="3" s="1"/>
  <c r="K37" i="3"/>
  <c r="K38" i="3" s="1"/>
  <c r="J37" i="3"/>
  <c r="J38" i="3" s="1"/>
  <c r="I37" i="3"/>
  <c r="I38" i="3" s="1"/>
  <c r="H37" i="3"/>
  <c r="H38" i="3" s="1"/>
  <c r="G37" i="3"/>
  <c r="G38" i="3" s="1"/>
  <c r="F37" i="3"/>
  <c r="F38" i="3" s="1"/>
  <c r="AM5" i="1"/>
  <c r="AN5" i="1" s="1"/>
  <c r="AO5" i="1" s="1"/>
  <c r="B134" i="2" l="1"/>
  <c r="B156" i="2"/>
  <c r="B140" i="2"/>
  <c r="B162" i="2"/>
  <c r="B138" i="2"/>
  <c r="B160" i="2"/>
  <c r="B136" i="2"/>
  <c r="B158" i="2"/>
  <c r="B141" i="2"/>
  <c r="B163" i="2"/>
  <c r="B139" i="2"/>
  <c r="B161" i="2"/>
  <c r="B137" i="2"/>
  <c r="B159" i="2"/>
  <c r="B135" i="2"/>
  <c r="B157" i="2"/>
  <c r="B154" i="2"/>
  <c r="B176" i="2"/>
  <c r="B152" i="2"/>
  <c r="B174" i="2"/>
  <c r="B150" i="2"/>
  <c r="B172" i="2"/>
  <c r="B148" i="2"/>
  <c r="B170" i="2"/>
  <c r="B146" i="2"/>
  <c r="B168" i="2"/>
  <c r="B144" i="2"/>
  <c r="B166" i="2"/>
  <c r="B142" i="2"/>
  <c r="B164" i="2"/>
  <c r="B155" i="2"/>
  <c r="B177" i="2"/>
  <c r="B153" i="2"/>
  <c r="B175" i="2"/>
  <c r="B151" i="2"/>
  <c r="B173" i="2"/>
  <c r="B149" i="2"/>
  <c r="B171" i="2"/>
  <c r="B147" i="2"/>
  <c r="B169" i="2"/>
  <c r="B145" i="2"/>
  <c r="B167" i="2"/>
  <c r="B143" i="2"/>
  <c r="B165" i="2"/>
  <c r="AK104" i="3"/>
  <c r="AX16" i="1" s="1"/>
  <c r="AK106" i="3"/>
  <c r="AX18" i="1" s="1"/>
  <c r="AK115" i="3"/>
  <c r="AX27" i="1" s="1"/>
  <c r="AK103" i="3"/>
  <c r="AX15" i="1" s="1"/>
  <c r="AK114" i="3"/>
  <c r="AX26" i="1" s="1"/>
  <c r="AK113" i="3"/>
  <c r="AX25" i="1" s="1"/>
  <c r="AK112" i="3"/>
  <c r="AX24" i="1" s="1"/>
  <c r="AK111" i="3"/>
  <c r="AX23" i="1" s="1"/>
  <c r="AK110" i="3"/>
  <c r="AX22" i="1" s="1"/>
  <c r="AK116" i="3"/>
  <c r="AX28" i="1" s="1"/>
  <c r="AK109" i="3"/>
  <c r="AX21" i="1" s="1"/>
  <c r="AK105" i="3"/>
  <c r="AX17" i="1" s="1"/>
  <c r="AK108" i="3"/>
  <c r="AX20" i="1" s="1"/>
  <c r="AK107" i="3"/>
  <c r="AX19" i="1" s="1"/>
  <c r="AL73" i="3"/>
  <c r="AZ13" i="1" s="1"/>
  <c r="J96" i="2" s="1"/>
  <c r="AL85" i="3"/>
  <c r="AZ25" i="1" s="1"/>
  <c r="AK83" i="3"/>
  <c r="AW23" i="1" s="1"/>
  <c r="AK77" i="3"/>
  <c r="AW17" i="1" s="1"/>
  <c r="AL72" i="3"/>
  <c r="AZ12" i="1" s="1"/>
  <c r="J95" i="2" s="1"/>
  <c r="AL84" i="3"/>
  <c r="AZ24" i="1" s="1"/>
  <c r="AL79" i="3"/>
  <c r="AZ19" i="1" s="1"/>
  <c r="AL74" i="3"/>
  <c r="AZ14" i="1" s="1"/>
  <c r="J97" i="2" s="1"/>
  <c r="AL86" i="3"/>
  <c r="AZ26" i="1" s="1"/>
  <c r="AL81" i="3"/>
  <c r="AZ21" i="1" s="1"/>
  <c r="AL76" i="3"/>
  <c r="AZ16" i="1" s="1"/>
  <c r="AL83" i="3"/>
  <c r="AZ23" i="1" s="1"/>
  <c r="AL78" i="3"/>
  <c r="AZ18" i="1" s="1"/>
  <c r="AL80" i="3"/>
  <c r="AZ20" i="1" s="1"/>
  <c r="AL75" i="3"/>
  <c r="AZ15" i="1" s="1"/>
  <c r="AL87" i="3"/>
  <c r="AZ27" i="1" s="1"/>
  <c r="AL82" i="3"/>
  <c r="AZ22" i="1" s="1"/>
  <c r="AL77" i="3"/>
  <c r="AZ17" i="1" s="1"/>
  <c r="AK72" i="3"/>
  <c r="AW12" i="1" s="1"/>
  <c r="AK78" i="3"/>
  <c r="AW18" i="1" s="1"/>
  <c r="AK84" i="3"/>
  <c r="AW24" i="1" s="1"/>
  <c r="AK73" i="3"/>
  <c r="AW13" i="1" s="1"/>
  <c r="AK79" i="3"/>
  <c r="AW19" i="1" s="1"/>
  <c r="AK85" i="3"/>
  <c r="AW25" i="1" s="1"/>
  <c r="AK74" i="3"/>
  <c r="AW14" i="1" s="1"/>
  <c r="AK80" i="3"/>
  <c r="AW20" i="1" s="1"/>
  <c r="AK86" i="3"/>
  <c r="AW26" i="1" s="1"/>
  <c r="AK75" i="3"/>
  <c r="AW15" i="1" s="1"/>
  <c r="AK81" i="3"/>
  <c r="AW21" i="1" s="1"/>
  <c r="AK87" i="3"/>
  <c r="AW27" i="1" s="1"/>
  <c r="AK76" i="3"/>
  <c r="AW16" i="1" s="1"/>
  <c r="AK82" i="3"/>
  <c r="AW22" i="1" s="1"/>
  <c r="AL52" i="3"/>
  <c r="AY20" i="1" s="1"/>
  <c r="AL50" i="3"/>
  <c r="AY18" i="1" s="1"/>
  <c r="AL49" i="3"/>
  <c r="AY17" i="1" s="1"/>
  <c r="AL60" i="3"/>
  <c r="AY28" i="1" s="1"/>
  <c r="AL48" i="3"/>
  <c r="AY16" i="1" s="1"/>
  <c r="AL59" i="3"/>
  <c r="AY27" i="1" s="1"/>
  <c r="AL47" i="3"/>
  <c r="AY15" i="1" s="1"/>
  <c r="AL58" i="3"/>
  <c r="AY26" i="1" s="1"/>
  <c r="AL57" i="3"/>
  <c r="AY25" i="1" s="1"/>
  <c r="AL56" i="3"/>
  <c r="AY24" i="1" s="1"/>
  <c r="AL55" i="3"/>
  <c r="AY23" i="1" s="1"/>
  <c r="AL51" i="3"/>
  <c r="AY19" i="1" s="1"/>
  <c r="AL54" i="3"/>
  <c r="AY22" i="1" s="1"/>
  <c r="AL53" i="3"/>
  <c r="AY21" i="1" s="1"/>
  <c r="AK55" i="3"/>
  <c r="AV23" i="1" s="1"/>
  <c r="AK47" i="3"/>
  <c r="AV15" i="1" s="1"/>
  <c r="AK51" i="3"/>
  <c r="AV19" i="1" s="1"/>
  <c r="AK59" i="3"/>
  <c r="AV27" i="1" s="1"/>
  <c r="AK58" i="3"/>
  <c r="AV26" i="1" s="1"/>
  <c r="AK48" i="3"/>
  <c r="AV16" i="1" s="1"/>
  <c r="AK56" i="3"/>
  <c r="AV24" i="1" s="1"/>
  <c r="AK60" i="3"/>
  <c r="AV28" i="1" s="1"/>
  <c r="AK53" i="3"/>
  <c r="AV21" i="1" s="1"/>
  <c r="AK57" i="3"/>
  <c r="AV25" i="1" s="1"/>
  <c r="AK52" i="3"/>
  <c r="AV20" i="1" s="1"/>
  <c r="AK50" i="3"/>
  <c r="AV18" i="1" s="1"/>
  <c r="AK54" i="3"/>
  <c r="AV22" i="1" s="1"/>
  <c r="AK49" i="3"/>
  <c r="AV17" i="1" s="1"/>
  <c r="G4" i="3"/>
  <c r="G5" i="3" s="1"/>
  <c r="L6" i="1" s="1"/>
  <c r="H4" i="3"/>
  <c r="H5" i="3" s="1"/>
  <c r="M6" i="1" s="1"/>
  <c r="I4" i="3"/>
  <c r="I5" i="3" s="1"/>
  <c r="N6" i="1" s="1"/>
  <c r="J4" i="3"/>
  <c r="J5" i="3" s="1"/>
  <c r="O6" i="1" s="1"/>
  <c r="K4" i="3"/>
  <c r="K5" i="3" s="1"/>
  <c r="P6" i="1" s="1"/>
  <c r="L4" i="3"/>
  <c r="L5" i="3" s="1"/>
  <c r="Q6" i="1" s="1"/>
  <c r="M4" i="3"/>
  <c r="M5" i="3" s="1"/>
  <c r="R6" i="1" s="1"/>
  <c r="N4" i="3"/>
  <c r="N5" i="3" s="1"/>
  <c r="S6" i="1" s="1"/>
  <c r="O4" i="3"/>
  <c r="O5" i="3" s="1"/>
  <c r="T6" i="1" s="1"/>
  <c r="P4" i="3"/>
  <c r="P5" i="3" s="1"/>
  <c r="U6" i="1" s="1"/>
  <c r="Q4" i="3"/>
  <c r="Q5" i="3" s="1"/>
  <c r="V6" i="1" s="1"/>
  <c r="R4" i="3"/>
  <c r="R5" i="3" s="1"/>
  <c r="W6" i="1" s="1"/>
  <c r="S4" i="3"/>
  <c r="S5" i="3" s="1"/>
  <c r="X6" i="1" s="1"/>
  <c r="T4" i="3"/>
  <c r="T5" i="3" s="1"/>
  <c r="Y6" i="1" s="1"/>
  <c r="U4" i="3"/>
  <c r="U5" i="3" s="1"/>
  <c r="Z6" i="1" s="1"/>
  <c r="V4" i="3"/>
  <c r="V5" i="3" s="1"/>
  <c r="AA6" i="1" s="1"/>
  <c r="W4" i="3"/>
  <c r="W5" i="3" s="1"/>
  <c r="AB6" i="1" s="1"/>
  <c r="X4" i="3"/>
  <c r="X5" i="3" s="1"/>
  <c r="AC6" i="1" s="1"/>
  <c r="Y4" i="3"/>
  <c r="Y5" i="3" s="1"/>
  <c r="AD6" i="1" s="1"/>
  <c r="Z4" i="3"/>
  <c r="Z5" i="3" s="1"/>
  <c r="AE6" i="1" s="1"/>
  <c r="AA4" i="3"/>
  <c r="AA5" i="3" s="1"/>
  <c r="AF6" i="1" s="1"/>
  <c r="AB4" i="3"/>
  <c r="AB5" i="3" s="1"/>
  <c r="AG6" i="1" s="1"/>
  <c r="AC4" i="3"/>
  <c r="AC5" i="3" s="1"/>
  <c r="AH6" i="1" s="1"/>
  <c r="AD4" i="3"/>
  <c r="AD5" i="3" s="1"/>
  <c r="AI6" i="1" s="1"/>
  <c r="AE4" i="3"/>
  <c r="AE5" i="3" s="1"/>
  <c r="AJ6" i="1" s="1"/>
  <c r="AF4" i="3"/>
  <c r="AF5" i="3" s="1"/>
  <c r="AK6" i="1" s="1"/>
  <c r="AF71" i="3" s="1"/>
  <c r="AG4" i="3"/>
  <c r="AG5" i="3" s="1"/>
  <c r="AL6" i="1" s="1"/>
  <c r="AG71" i="3" s="1"/>
  <c r="AH4" i="3"/>
  <c r="AH5" i="3" s="1"/>
  <c r="AM6" i="1" s="1"/>
  <c r="AI4" i="3"/>
  <c r="AI5" i="3" s="1"/>
  <c r="AN6" i="1" s="1"/>
  <c r="AJ4" i="3"/>
  <c r="AJ5" i="3" s="1"/>
  <c r="AO6" i="1" s="1"/>
  <c r="F4" i="3"/>
  <c r="F5" i="3" s="1"/>
  <c r="K6" i="1" s="1"/>
  <c r="J13" i="1"/>
  <c r="J14" i="1"/>
  <c r="J15" i="1"/>
  <c r="J16" i="1"/>
  <c r="J17" i="1"/>
  <c r="J18" i="1"/>
  <c r="J19" i="1"/>
  <c r="J20" i="1"/>
  <c r="J8" i="1"/>
  <c r="J9" i="1"/>
  <c r="J10" i="1"/>
  <c r="J11" i="1"/>
  <c r="J12" i="1"/>
  <c r="J21" i="1"/>
  <c r="J22" i="1"/>
  <c r="J23" i="1"/>
  <c r="J24" i="1"/>
  <c r="J25" i="1"/>
  <c r="J26" i="1"/>
  <c r="J27" i="1"/>
  <c r="J28" i="1"/>
  <c r="J7" i="1"/>
  <c r="B179" i="2" l="1"/>
  <c r="B181" i="2"/>
  <c r="B183" i="2"/>
  <c r="B185" i="2"/>
  <c r="B180" i="2"/>
  <c r="B182" i="2"/>
  <c r="B184" i="2"/>
  <c r="B178" i="2"/>
  <c r="B187" i="2"/>
  <c r="B189" i="2"/>
  <c r="B191" i="2"/>
  <c r="B193" i="2"/>
  <c r="B195" i="2"/>
  <c r="B197" i="2"/>
  <c r="B199" i="2"/>
  <c r="B186" i="2"/>
  <c r="B188" i="2"/>
  <c r="B190" i="2"/>
  <c r="B192" i="2"/>
  <c r="B194" i="2"/>
  <c r="B196" i="2"/>
  <c r="B198" i="2"/>
  <c r="AD67" i="3"/>
  <c r="AD45" i="3"/>
  <c r="AD39" i="3"/>
  <c r="AD7" i="3"/>
  <c r="AD8" i="3"/>
  <c r="AD9" i="3"/>
  <c r="AD13" i="3"/>
  <c r="AD10" i="3"/>
  <c r="Z45" i="3"/>
  <c r="Z39" i="3"/>
  <c r="Z10" i="3"/>
  <c r="Z11" i="3"/>
  <c r="X45" i="3"/>
  <c r="X13" i="3"/>
  <c r="X6" i="3"/>
  <c r="X11" i="3"/>
  <c r="X8" i="3"/>
  <c r="V45" i="3"/>
  <c r="V7" i="3"/>
  <c r="V11" i="3"/>
  <c r="R45" i="3"/>
  <c r="R70" i="3"/>
  <c r="P45" i="3"/>
  <c r="P10" i="3"/>
  <c r="P9" i="3"/>
  <c r="P8" i="3"/>
  <c r="P13" i="3"/>
  <c r="P6" i="3"/>
  <c r="L97" i="3"/>
  <c r="L101" i="3"/>
  <c r="L98" i="3"/>
  <c r="L96" i="3"/>
  <c r="L100" i="3"/>
  <c r="L99" i="3"/>
  <c r="L102" i="3"/>
  <c r="J13" i="3"/>
  <c r="J67" i="3"/>
  <c r="J43" i="3"/>
  <c r="J8" i="3"/>
  <c r="H13" i="3"/>
  <c r="H43" i="3"/>
  <c r="AE13" i="3"/>
  <c r="AE12" i="3"/>
  <c r="AE8" i="3"/>
  <c r="AE39" i="3"/>
  <c r="AE71" i="3"/>
  <c r="AE9" i="3"/>
  <c r="AE7" i="3"/>
  <c r="AC10" i="3"/>
  <c r="AC45" i="3"/>
  <c r="AC39" i="3"/>
  <c r="Y11" i="3"/>
  <c r="Y45" i="3"/>
  <c r="W7" i="3"/>
  <c r="W8" i="3"/>
  <c r="W9" i="3"/>
  <c r="W11" i="3"/>
  <c r="W45" i="3"/>
  <c r="W6" i="3"/>
  <c r="W13" i="3"/>
  <c r="W10" i="3"/>
  <c r="S45" i="3"/>
  <c r="S70" i="3"/>
  <c r="Q45" i="3"/>
  <c r="Q13" i="3"/>
  <c r="O96" i="3"/>
  <c r="O98" i="3"/>
  <c r="O100" i="3"/>
  <c r="O102" i="3"/>
  <c r="O101" i="3"/>
  <c r="O99" i="3"/>
  <c r="O97" i="3"/>
  <c r="K43" i="3"/>
  <c r="K67" i="3"/>
  <c r="I43" i="3"/>
  <c r="I8" i="3"/>
  <c r="I67" i="3"/>
  <c r="I13" i="3"/>
  <c r="I9" i="3"/>
  <c r="I12" i="3"/>
  <c r="I7" i="3"/>
  <c r="AJ10" i="3"/>
  <c r="AJ8" i="3"/>
  <c r="AJ13" i="3"/>
  <c r="AJ9" i="3"/>
  <c r="AJ7" i="3"/>
  <c r="AJ6" i="3"/>
  <c r="AJ12" i="3"/>
  <c r="AJ11" i="3"/>
  <c r="AH10" i="3"/>
  <c r="AH8" i="3"/>
  <c r="AH13" i="3"/>
  <c r="AH12" i="3"/>
  <c r="AH9" i="3"/>
  <c r="AH7" i="3"/>
  <c r="AH6" i="3"/>
  <c r="AH11" i="3"/>
  <c r="AF10" i="3"/>
  <c r="AF8" i="3"/>
  <c r="AF7" i="3"/>
  <c r="AF6" i="3"/>
  <c r="AF13" i="3"/>
  <c r="AF9" i="3"/>
  <c r="AF12" i="3"/>
  <c r="AF11" i="3"/>
  <c r="AB13" i="3"/>
  <c r="AB9" i="3"/>
  <c r="AB8" i="3"/>
  <c r="AB7" i="3"/>
  <c r="AB12" i="3"/>
  <c r="AB6" i="3"/>
  <c r="Z13" i="3"/>
  <c r="Z8" i="3"/>
  <c r="Z71" i="3"/>
  <c r="Z6" i="3"/>
  <c r="V13" i="3"/>
  <c r="V9" i="3"/>
  <c r="V12" i="3"/>
  <c r="V10" i="3"/>
  <c r="V8" i="3"/>
  <c r="V40" i="3"/>
  <c r="V6" i="3"/>
  <c r="T13" i="3"/>
  <c r="T8" i="3"/>
  <c r="T40" i="3"/>
  <c r="R13" i="3"/>
  <c r="R40" i="3"/>
  <c r="N13" i="3"/>
  <c r="N40" i="3"/>
  <c r="N39" i="3"/>
  <c r="L8" i="3"/>
  <c r="L13" i="3"/>
  <c r="L39" i="3"/>
  <c r="H8" i="3"/>
  <c r="H7" i="3"/>
  <c r="H46" i="3"/>
  <c r="H12" i="3"/>
  <c r="H10" i="3"/>
  <c r="H9" i="3"/>
  <c r="F9" i="3"/>
  <c r="F46" i="3"/>
  <c r="AI9" i="3"/>
  <c r="AI7" i="3"/>
  <c r="AI6" i="3"/>
  <c r="AI12" i="3"/>
  <c r="AI11" i="3"/>
  <c r="AI10" i="3"/>
  <c r="AI8" i="3"/>
  <c r="AI13" i="3"/>
  <c r="AG9" i="3"/>
  <c r="AG12" i="3"/>
  <c r="AG11" i="3"/>
  <c r="AG10" i="3"/>
  <c r="AG8" i="3"/>
  <c r="AG13" i="3"/>
  <c r="AC12" i="3"/>
  <c r="AC43" i="3"/>
  <c r="AC6" i="3"/>
  <c r="AC13" i="3"/>
  <c r="AC9" i="3"/>
  <c r="AC8" i="3"/>
  <c r="AC7" i="3"/>
  <c r="AA6" i="3"/>
  <c r="AA13" i="3"/>
  <c r="AA8" i="3"/>
  <c r="Y71" i="3"/>
  <c r="Y6" i="3"/>
  <c r="Y13" i="3"/>
  <c r="Y8" i="3"/>
  <c r="U8" i="3"/>
  <c r="U40" i="3"/>
  <c r="U13" i="3"/>
  <c r="S40" i="3"/>
  <c r="S13" i="3"/>
  <c r="O12" i="3"/>
  <c r="O10" i="3"/>
  <c r="O40" i="3"/>
  <c r="O39" i="3"/>
  <c r="O9" i="3"/>
  <c r="O8" i="3"/>
  <c r="O13" i="3"/>
  <c r="M102" i="3"/>
  <c r="M100" i="3"/>
  <c r="M98" i="3"/>
  <c r="M96" i="3"/>
  <c r="M101" i="3"/>
  <c r="M99" i="3"/>
  <c r="M97" i="3"/>
  <c r="K13" i="3"/>
  <c r="K39" i="3"/>
  <c r="G46" i="3"/>
  <c r="G9" i="3"/>
  <c r="X9" i="3"/>
  <c r="X7" i="3"/>
  <c r="X69" i="3"/>
  <c r="X10" i="3"/>
  <c r="X67" i="3"/>
  <c r="X12" i="3"/>
  <c r="AI43" i="3"/>
  <c r="AI39" i="3"/>
  <c r="AI41" i="3"/>
  <c r="AI42" i="3"/>
  <c r="AI40" i="3"/>
  <c r="AI45" i="3"/>
  <c r="AA43" i="3"/>
  <c r="AA9" i="3"/>
  <c r="AA12" i="3"/>
  <c r="AA7" i="3"/>
  <c r="AA69" i="3"/>
  <c r="S8" i="3"/>
  <c r="S7" i="3"/>
  <c r="S6" i="3"/>
  <c r="S12" i="3"/>
  <c r="S10" i="3"/>
  <c r="S9" i="3"/>
  <c r="K10" i="3"/>
  <c r="K7" i="3"/>
  <c r="K44" i="3"/>
  <c r="K9" i="3"/>
  <c r="K8" i="3"/>
  <c r="K6" i="3"/>
  <c r="K12" i="3"/>
  <c r="G12" i="3"/>
  <c r="G8" i="3"/>
  <c r="G7" i="3"/>
  <c r="G70" i="3"/>
  <c r="G10" i="3"/>
  <c r="AB45" i="3"/>
  <c r="AB69" i="3"/>
  <c r="AB42" i="3"/>
  <c r="AB43" i="3"/>
  <c r="T12" i="3"/>
  <c r="T9" i="3"/>
  <c r="T7" i="3"/>
  <c r="T10" i="3"/>
  <c r="T6" i="3"/>
  <c r="L9" i="3"/>
  <c r="L6" i="3"/>
  <c r="L12" i="3"/>
  <c r="L11" i="3"/>
  <c r="L41" i="3"/>
  <c r="L10" i="3"/>
  <c r="AE98" i="3"/>
  <c r="AE101" i="3"/>
  <c r="AE95" i="3"/>
  <c r="AE97" i="3"/>
  <c r="AE96" i="3"/>
  <c r="AE99" i="3"/>
  <c r="AH45" i="3"/>
  <c r="AH39" i="3"/>
  <c r="AH43" i="3"/>
  <c r="AH40" i="3"/>
  <c r="AH42" i="3"/>
  <c r="AH41" i="3"/>
  <c r="Z69" i="3"/>
  <c r="Z7" i="3"/>
  <c r="Z43" i="3"/>
  <c r="Z9" i="3"/>
  <c r="Z12" i="3"/>
  <c r="R9" i="3"/>
  <c r="R10" i="3"/>
  <c r="R7" i="3"/>
  <c r="R12" i="3"/>
  <c r="R6" i="3"/>
  <c r="R8" i="3"/>
  <c r="N12" i="3"/>
  <c r="N6" i="3"/>
  <c r="N11" i="3"/>
  <c r="N10" i="3"/>
  <c r="N8" i="3"/>
  <c r="N9" i="3"/>
  <c r="J6" i="3"/>
  <c r="J44" i="3"/>
  <c r="J10" i="3"/>
  <c r="J12" i="3"/>
  <c r="J9" i="3"/>
  <c r="J41" i="3"/>
  <c r="J7" i="3"/>
  <c r="AF43" i="3"/>
  <c r="AF42" i="3"/>
  <c r="AF41" i="3"/>
  <c r="AF39" i="3"/>
  <c r="AF45" i="3"/>
  <c r="AF40" i="3"/>
  <c r="F7" i="3"/>
  <c r="F10" i="3"/>
  <c r="F70" i="3"/>
  <c r="F12" i="3"/>
  <c r="F8" i="3"/>
  <c r="AG43" i="3"/>
  <c r="AG45" i="3"/>
  <c r="AG39" i="3"/>
  <c r="AG41" i="3"/>
  <c r="AG42" i="3"/>
  <c r="AG40" i="3"/>
  <c r="Y7" i="3"/>
  <c r="Y69" i="3"/>
  <c r="Y10" i="3"/>
  <c r="Y9" i="3"/>
  <c r="Y67" i="3"/>
  <c r="Y12" i="3"/>
  <c r="U7" i="3"/>
  <c r="U10" i="3"/>
  <c r="U12" i="3"/>
  <c r="U69" i="3"/>
  <c r="U6" i="3"/>
  <c r="U9" i="3"/>
  <c r="Q12" i="3"/>
  <c r="Q9" i="3"/>
  <c r="Q8" i="3"/>
  <c r="Q7" i="3"/>
  <c r="Q10" i="3"/>
  <c r="Q6" i="3"/>
  <c r="M9" i="3"/>
  <c r="M12" i="3"/>
  <c r="M10" i="3"/>
  <c r="M8" i="3"/>
  <c r="M6" i="3"/>
  <c r="M11" i="3"/>
  <c r="W39" i="3"/>
  <c r="W68" i="3"/>
  <c r="U68" i="3"/>
  <c r="U39" i="3"/>
  <c r="I96" i="3"/>
  <c r="I6" i="3"/>
  <c r="T68" i="3"/>
  <c r="T39" i="3"/>
  <c r="H6" i="3"/>
  <c r="H96" i="3"/>
  <c r="AG6" i="3"/>
  <c r="AG7" i="3"/>
  <c r="S68" i="3"/>
  <c r="S39" i="3"/>
  <c r="G6" i="3"/>
  <c r="G96" i="3"/>
  <c r="AC67" i="3"/>
  <c r="AC40" i="3"/>
  <c r="P7" i="3"/>
  <c r="P95" i="3"/>
  <c r="AB67" i="3"/>
  <c r="AB40" i="3"/>
  <c r="AA40" i="3"/>
  <c r="AA67" i="3"/>
  <c r="O7" i="3"/>
  <c r="O95" i="3"/>
  <c r="Z40" i="3"/>
  <c r="Z67" i="3"/>
  <c r="N7" i="3"/>
  <c r="N95" i="3"/>
  <c r="F6" i="3"/>
  <c r="F96" i="3"/>
  <c r="M7" i="3"/>
  <c r="M95" i="3"/>
  <c r="V68" i="3"/>
  <c r="V39" i="3"/>
  <c r="L7" i="3"/>
  <c r="L95" i="3"/>
  <c r="AK17" i="3"/>
  <c r="AU18" i="1" s="1"/>
  <c r="AK24" i="3"/>
  <c r="AU25" i="1" s="1"/>
  <c r="AK25" i="3"/>
  <c r="AU26" i="1" s="1"/>
  <c r="AK88" i="3"/>
  <c r="AW28" i="1" s="1"/>
  <c r="AK19" i="3"/>
  <c r="AK15" i="3"/>
  <c r="AK14" i="3"/>
  <c r="AK20" i="3"/>
  <c r="AK26" i="3"/>
  <c r="AK22" i="3"/>
  <c r="AK18" i="3"/>
  <c r="AK23" i="3"/>
  <c r="AK16" i="3"/>
  <c r="AK21" i="3"/>
  <c r="AK27" i="3"/>
  <c r="AL88" i="3"/>
  <c r="AZ28" i="1" s="1"/>
  <c r="AK102" i="3" l="1"/>
  <c r="AX14" i="1" s="1"/>
  <c r="AK100" i="3"/>
  <c r="AX12" i="1" s="1"/>
  <c r="AK101" i="3"/>
  <c r="AX13" i="1" s="1"/>
  <c r="AK13" i="3"/>
  <c r="AU14" i="1" s="1"/>
  <c r="AK97" i="3"/>
  <c r="AX9" i="1" s="1"/>
  <c r="AK98" i="3"/>
  <c r="AX10" i="1" s="1"/>
  <c r="AK99" i="3"/>
  <c r="AX11" i="1" s="1"/>
  <c r="AL46" i="3"/>
  <c r="AY14" i="1" s="1"/>
  <c r="J75" i="2" s="1"/>
  <c r="AK46" i="3"/>
  <c r="AV14" i="1" s="1"/>
  <c r="AL71" i="3"/>
  <c r="AZ11" i="1" s="1"/>
  <c r="J94" i="2" s="1"/>
  <c r="AK71" i="3"/>
  <c r="AW11" i="1" s="1"/>
  <c r="AK10" i="3"/>
  <c r="AU11" i="1" s="1"/>
  <c r="AK8" i="3"/>
  <c r="AU9" i="1" s="1"/>
  <c r="AK12" i="3"/>
  <c r="AU13" i="1" s="1"/>
  <c r="AK9" i="3"/>
  <c r="AU10" i="1" s="1"/>
  <c r="AK11" i="3"/>
  <c r="AU12" i="1" s="1"/>
  <c r="AL70" i="3"/>
  <c r="AZ10" i="1" s="1"/>
  <c r="J93" i="2" s="1"/>
  <c r="AK70" i="3"/>
  <c r="AW10" i="1" s="1"/>
  <c r="AL45" i="3"/>
  <c r="AY13" i="1" s="1"/>
  <c r="J74" i="2" s="1"/>
  <c r="AK45" i="3"/>
  <c r="AV13" i="1" s="1"/>
  <c r="AK42" i="3"/>
  <c r="AV10" i="1" s="1"/>
  <c r="AL42" i="3"/>
  <c r="AY10" i="1" s="1"/>
  <c r="J71" i="2" s="1"/>
  <c r="AL69" i="3"/>
  <c r="AZ9" i="1" s="1"/>
  <c r="J92" i="2" s="1"/>
  <c r="AK69" i="3"/>
  <c r="AW9" i="1" s="1"/>
  <c r="AL41" i="3"/>
  <c r="AY9" i="1" s="1"/>
  <c r="J70" i="2" s="1"/>
  <c r="AK41" i="3"/>
  <c r="AV9" i="1" s="1"/>
  <c r="AK44" i="3"/>
  <c r="AV12" i="1" s="1"/>
  <c r="AL44" i="3"/>
  <c r="AY12" i="1" s="1"/>
  <c r="J73" i="2" s="1"/>
  <c r="AL43" i="3"/>
  <c r="AY11" i="1" s="1"/>
  <c r="J72" i="2" s="1"/>
  <c r="AK43" i="3"/>
  <c r="AV11" i="1" s="1"/>
  <c r="AK95" i="3"/>
  <c r="AX7" i="1" s="1"/>
  <c r="AL67" i="3"/>
  <c r="AZ7" i="1" s="1"/>
  <c r="J90" i="2" s="1"/>
  <c r="AK7" i="3"/>
  <c r="AU8" i="1" s="1"/>
  <c r="AK6" i="3"/>
  <c r="AU7" i="1" s="1"/>
  <c r="AK39" i="3"/>
  <c r="AV7" i="1" s="1"/>
  <c r="AL39" i="3"/>
  <c r="AY7" i="1" s="1"/>
  <c r="J68" i="2" s="1"/>
  <c r="AK96" i="3"/>
  <c r="AX8" i="1" s="1"/>
  <c r="AK40" i="3"/>
  <c r="AV8" i="1" s="1"/>
  <c r="AL40" i="3"/>
  <c r="AY8" i="1" s="1"/>
  <c r="J69" i="2" s="1"/>
  <c r="AK67" i="3"/>
  <c r="AW7" i="1" s="1"/>
  <c r="AL68" i="3"/>
  <c r="AZ8" i="1" s="1"/>
  <c r="J91" i="2" s="1"/>
  <c r="AK68" i="3"/>
  <c r="AW8" i="1" s="1"/>
  <c r="AT26" i="1"/>
  <c r="AT25" i="1"/>
  <c r="AT18" i="1"/>
  <c r="AU17" i="1"/>
  <c r="AU23" i="1"/>
  <c r="AU27" i="1"/>
  <c r="AU22" i="1"/>
  <c r="AU20" i="1"/>
  <c r="AU24" i="1"/>
  <c r="AU19" i="1"/>
  <c r="AU21" i="1"/>
  <c r="AU15" i="1"/>
  <c r="AU28" i="1"/>
  <c r="AU16" i="1"/>
  <c r="AT14" i="1" l="1"/>
  <c r="AT7" i="1"/>
  <c r="AT8" i="1"/>
  <c r="AT15" i="1"/>
  <c r="AT27" i="1"/>
  <c r="AT28" i="1"/>
  <c r="AT12" i="1"/>
  <c r="AT21" i="1"/>
  <c r="AT22" i="1"/>
  <c r="AT11" i="1"/>
  <c r="AT10" i="1"/>
  <c r="AT17" i="1"/>
  <c r="AT19" i="1"/>
  <c r="AT24" i="1"/>
  <c r="AT9" i="1"/>
  <c r="AT20" i="1"/>
  <c r="AT13" i="1"/>
  <c r="AT16" i="1"/>
  <c r="AT23" i="1"/>
</calcChain>
</file>

<file path=xl/comments1.xml><?xml version="1.0" encoding="utf-8"?>
<comments xmlns="http://schemas.openxmlformats.org/spreadsheetml/2006/main">
  <authors>
    <author>Thomas Sandmann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Thomas Sandmann:</t>
        </r>
        <r>
          <rPr>
            <sz val="9"/>
            <color indexed="81"/>
            <rFont val="Segoe UI"/>
            <family val="2"/>
          </rPr>
          <t xml:space="preserve">
bei </t>
        </r>
        <r>
          <rPr>
            <b/>
            <sz val="11"/>
            <color indexed="81"/>
            <rFont val="Segoe UI"/>
            <family val="2"/>
          </rPr>
          <t>Gehaltsempfängern</t>
        </r>
        <r>
          <rPr>
            <sz val="9"/>
            <color indexed="81"/>
            <rFont val="Segoe UI"/>
            <family val="2"/>
          </rPr>
          <t xml:space="preserve"> bitte das 
</t>
        </r>
        <r>
          <rPr>
            <b/>
            <sz val="16"/>
            <color indexed="81"/>
            <rFont val="Segoe UI"/>
            <family val="2"/>
          </rPr>
          <t>Bruttogehalt</t>
        </r>
        <r>
          <rPr>
            <sz val="9"/>
            <color indexed="81"/>
            <rFont val="Segoe UI"/>
            <family val="2"/>
          </rPr>
          <t xml:space="preserve">
und bei </t>
        </r>
        <r>
          <rPr>
            <b/>
            <sz val="11"/>
            <color indexed="81"/>
            <rFont val="Segoe UI"/>
            <family val="2"/>
          </rPr>
          <t>Stundenlohnempfängern</t>
        </r>
        <r>
          <rPr>
            <sz val="9"/>
            <color indexed="81"/>
            <rFont val="Segoe UI"/>
            <family val="2"/>
          </rPr>
          <t xml:space="preserve"> bitte nur den
</t>
        </r>
        <r>
          <rPr>
            <b/>
            <sz val="14"/>
            <color indexed="81"/>
            <rFont val="Segoe UI"/>
            <family val="2"/>
          </rPr>
          <t>Stundenlohn ohne €</t>
        </r>
        <r>
          <rPr>
            <sz val="9"/>
            <color indexed="81"/>
            <rFont val="Segoe UI"/>
            <family val="2"/>
          </rPr>
          <t xml:space="preserve"> 
angeben</t>
        </r>
      </text>
    </comment>
  </commentList>
</comments>
</file>

<file path=xl/sharedStrings.xml><?xml version="1.0" encoding="utf-8"?>
<sst xmlns="http://schemas.openxmlformats.org/spreadsheetml/2006/main" count="342" uniqueCount="99">
  <si>
    <t>Anwesenheitsliste</t>
  </si>
  <si>
    <t>Unternehmen:</t>
  </si>
  <si>
    <t>Legende:</t>
  </si>
  <si>
    <t>A</t>
  </si>
  <si>
    <t>Anwesend</t>
  </si>
  <si>
    <t>K</t>
  </si>
  <si>
    <t>kk</t>
  </si>
  <si>
    <t>U</t>
  </si>
  <si>
    <t>Urlaub</t>
  </si>
  <si>
    <t>Krank *</t>
  </si>
  <si>
    <t>Kind krank *</t>
  </si>
  <si>
    <t>F</t>
  </si>
  <si>
    <t>Feiertag</t>
  </si>
  <si>
    <t>Name</t>
  </si>
  <si>
    <t>Nummer</t>
  </si>
  <si>
    <t>Mandantennummer:</t>
  </si>
  <si>
    <t>Mo</t>
  </si>
  <si>
    <t>Di</t>
  </si>
  <si>
    <t>Mi</t>
  </si>
  <si>
    <t>Do</t>
  </si>
  <si>
    <t>Fr</t>
  </si>
  <si>
    <t>Tag im Monat</t>
  </si>
  <si>
    <t>Arbeitsstunden</t>
  </si>
  <si>
    <t>Urlaubsstunden</t>
  </si>
  <si>
    <t>Urlaubstage</t>
  </si>
  <si>
    <t>Krankstunden</t>
  </si>
  <si>
    <t>Kranktage</t>
  </si>
  <si>
    <t>Feiertagsstunden</t>
  </si>
  <si>
    <t>Vorschuss</t>
  </si>
  <si>
    <t>∑</t>
  </si>
  <si>
    <t>in Euro</t>
  </si>
  <si>
    <t>Zeitraum (Monat und Jahr):</t>
  </si>
  <si>
    <t>übliche Arbeitsstunden</t>
  </si>
  <si>
    <t>Gesamt</t>
  </si>
  <si>
    <t>Kontrolle Stunden</t>
  </si>
  <si>
    <t>Kontrolle Tage</t>
  </si>
  <si>
    <t>Arbeit</t>
  </si>
  <si>
    <t>Krank</t>
  </si>
  <si>
    <t>f</t>
  </si>
  <si>
    <t>Mandant</t>
  </si>
  <si>
    <t>Personalnummer</t>
  </si>
  <si>
    <t>Lohnart</t>
  </si>
  <si>
    <t>Kostenstelle</t>
  </si>
  <si>
    <t>Kostenträger</t>
  </si>
  <si>
    <t>Tag</t>
  </si>
  <si>
    <t>Periode</t>
  </si>
  <si>
    <t>Prozent</t>
  </si>
  <si>
    <t>Tage</t>
  </si>
  <si>
    <t>Anzahl/Stunden</t>
  </si>
  <si>
    <t>fixer Betrag</t>
  </si>
  <si>
    <t>VMA</t>
  </si>
  <si>
    <t>Gutschein</t>
  </si>
  <si>
    <t>Platz für Kommentare</t>
  </si>
  <si>
    <t>Ort</t>
  </si>
  <si>
    <t>Internationaler Frauentag</t>
  </si>
  <si>
    <t>Berlin</t>
  </si>
  <si>
    <t>Neujahr</t>
  </si>
  <si>
    <t>Hamburg</t>
  </si>
  <si>
    <t>Brandenburg</t>
  </si>
  <si>
    <t>Mecklenburg-Vorpommern</t>
  </si>
  <si>
    <t>Sachsen</t>
  </si>
  <si>
    <t>Sachsen-Anhalt</t>
  </si>
  <si>
    <t>Thüringen</t>
  </si>
  <si>
    <t>Bremen</t>
  </si>
  <si>
    <t>Niedersachen</t>
  </si>
  <si>
    <t>Schleswig-Hostein</t>
  </si>
  <si>
    <t>Karfreitag</t>
  </si>
  <si>
    <t>Baden-Württemberg</t>
  </si>
  <si>
    <t>Bayern</t>
  </si>
  <si>
    <t>Hessen</t>
  </si>
  <si>
    <t>Niedersachsen</t>
  </si>
  <si>
    <t>Nordrhein-Westfalen</t>
  </si>
  <si>
    <t>Rheinland-Pfalz</t>
  </si>
  <si>
    <t>Saarland</t>
  </si>
  <si>
    <t>Schleswig-Holstein</t>
  </si>
  <si>
    <t>Ostermontag</t>
  </si>
  <si>
    <t>Tag der Arbeit</t>
  </si>
  <si>
    <t>Christi Himmelfahrt</t>
  </si>
  <si>
    <t>Pfingstmontag</t>
  </si>
  <si>
    <t>Tag der Deutschen Einheit</t>
  </si>
  <si>
    <t>Heiligabend</t>
  </si>
  <si>
    <t>1. Weihnachtsfeiertag</t>
  </si>
  <si>
    <t>2. Weihnachtsfeiertag</t>
  </si>
  <si>
    <t>Silvester</t>
  </si>
  <si>
    <t>Fronleichnam</t>
  </si>
  <si>
    <t>Baden-Würtemberg</t>
  </si>
  <si>
    <t>Allerheiligen</t>
  </si>
  <si>
    <t>Heilige Drei Könige</t>
  </si>
  <si>
    <t>Mariä Himmelfahrt</t>
  </si>
  <si>
    <t>Ostersonntag</t>
  </si>
  <si>
    <t>Pfingstsonntag</t>
  </si>
  <si>
    <t>Reformationstag</t>
  </si>
  <si>
    <t>Buß- und Bettag</t>
  </si>
  <si>
    <t>Weltkindertag</t>
  </si>
  <si>
    <t>Bundesland:</t>
  </si>
  <si>
    <t>Lohnsatz</t>
  </si>
  <si>
    <r>
      <t xml:space="preserve">€/h o.
</t>
    </r>
    <r>
      <rPr>
        <b/>
        <sz val="10"/>
        <color rgb="FFFF0000"/>
        <rFont val="Arial"/>
        <family val="2"/>
      </rPr>
      <t>Gehalt</t>
    </r>
  </si>
  <si>
    <t>copyright by www.blue-sandmann.de</t>
  </si>
  <si>
    <t>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</si>
</sst>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7]mmmm\ yy;@"/>
    <numFmt numFmtId="166" formatCode="#,##0.00_ ;\-#,##0.0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202124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indexed="81"/>
      <name val="Segoe UI"/>
      <family val="2"/>
    </font>
    <font>
      <b/>
      <sz val="14"/>
      <color indexed="81"/>
      <name val="Segoe UI"/>
      <family val="2"/>
    </font>
    <font>
      <b/>
      <sz val="16"/>
      <color indexed="81"/>
      <name val="Segoe UI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0" fillId="0" borderId="7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0" borderId="14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1" xfId="0" applyFont="1" applyBorder="1"/>
    <xf numFmtId="0" fontId="6" fillId="0" borderId="19" xfId="0" applyFont="1" applyBorder="1"/>
    <xf numFmtId="0" fontId="6" fillId="0" borderId="0" xfId="0" applyFont="1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0" applyFont="1"/>
    <xf numFmtId="0" fontId="0" fillId="0" borderId="31" xfId="0" applyBorder="1" applyAlignment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2" fontId="0" fillId="0" borderId="0" xfId="0" applyNumberFormat="1"/>
    <xf numFmtId="0" fontId="2" fillId="0" borderId="34" xfId="0" applyFont="1" applyBorder="1" applyAlignment="1">
      <alignment horizontal="center"/>
    </xf>
    <xf numFmtId="164" fontId="0" fillId="0" borderId="0" xfId="0" applyNumberFormat="1"/>
    <xf numFmtId="0" fontId="0" fillId="0" borderId="35" xfId="0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8" xfId="0" applyFon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2" fontId="0" fillId="0" borderId="11" xfId="0" applyNumberFormat="1" applyBorder="1"/>
    <xf numFmtId="2" fontId="0" fillId="0" borderId="39" xfId="0" applyNumberFormat="1" applyBorder="1"/>
    <xf numFmtId="2" fontId="0" fillId="0" borderId="25" xfId="0" applyNumberFormat="1" applyBorder="1"/>
    <xf numFmtId="0" fontId="6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166" fontId="0" fillId="0" borderId="7" xfId="1" applyNumberFormat="1" applyFont="1" applyBorder="1" applyAlignment="1" applyProtection="1">
      <alignment horizontal="center"/>
      <protection locked="0"/>
    </xf>
    <xf numFmtId="166" fontId="0" fillId="0" borderId="8" xfId="1" applyNumberFormat="1" applyFont="1" applyBorder="1" applyAlignment="1" applyProtection="1">
      <alignment horizontal="center"/>
      <protection locked="0"/>
    </xf>
    <xf numFmtId="166" fontId="0" fillId="0" borderId="9" xfId="1" applyNumberFormat="1" applyFont="1" applyBorder="1" applyAlignment="1" applyProtection="1">
      <alignment horizontal="center"/>
      <protection locked="0"/>
    </xf>
    <xf numFmtId="166" fontId="0" fillId="0" borderId="40" xfId="1" applyNumberFormat="1" applyFont="1" applyBorder="1" applyAlignment="1" applyProtection="1">
      <alignment horizontal="center"/>
      <protection locked="0"/>
    </xf>
    <xf numFmtId="166" fontId="0" fillId="0" borderId="41" xfId="1" applyNumberFormat="1" applyFont="1" applyBorder="1" applyAlignment="1" applyProtection="1">
      <alignment horizontal="center"/>
      <protection locked="0"/>
    </xf>
    <xf numFmtId="166" fontId="0" fillId="0" borderId="42" xfId="1" applyNumberFormat="1" applyFont="1" applyBorder="1" applyAlignment="1" applyProtection="1">
      <alignment horizontal="center"/>
      <protection locked="0"/>
    </xf>
    <xf numFmtId="0" fontId="2" fillId="0" borderId="43" xfId="0" applyFont="1" applyBorder="1" applyAlignment="1">
      <alignment horizontal="center"/>
    </xf>
    <xf numFmtId="0" fontId="2" fillId="0" borderId="1" xfId="0" applyFont="1" applyBorder="1"/>
    <xf numFmtId="0" fontId="0" fillId="0" borderId="44" xfId="0" applyBorder="1"/>
    <xf numFmtId="0" fontId="0" fillId="0" borderId="33" xfId="0" applyBorder="1"/>
    <xf numFmtId="0" fontId="10" fillId="0" borderId="0" xfId="3" applyFont="1"/>
    <xf numFmtId="0" fontId="10" fillId="0" borderId="0" xfId="3" applyFont="1" applyAlignment="1">
      <alignment wrapText="1"/>
    </xf>
    <xf numFmtId="0" fontId="1" fillId="0" borderId="0" xfId="3"/>
    <xf numFmtId="0" fontId="1" fillId="0" borderId="0" xfId="3" applyAlignment="1">
      <alignment wrapText="1"/>
    </xf>
    <xf numFmtId="14" fontId="1" fillId="0" borderId="0" xfId="3" applyNumberFormat="1"/>
    <xf numFmtId="0" fontId="11" fillId="0" borderId="0" xfId="3" applyFont="1"/>
    <xf numFmtId="0" fontId="12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2" fontId="6" fillId="0" borderId="8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7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6" fillId="0" borderId="0" xfId="0" applyFont="1" applyProtection="1"/>
    <xf numFmtId="14" fontId="2" fillId="0" borderId="24" xfId="0" applyNumberFormat="1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0" fillId="0" borderId="13" xfId="0" applyBorder="1" applyProtection="1"/>
    <xf numFmtId="0" fontId="0" fillId="0" borderId="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7" xfId="0" applyBorder="1" applyProtection="1"/>
    <xf numFmtId="0" fontId="0" fillId="0" borderId="14" xfId="0" applyBorder="1" applyAlignment="1" applyProtection="1">
      <alignment horizontal="center"/>
    </xf>
    <xf numFmtId="0" fontId="0" fillId="2" borderId="0" xfId="0" applyFill="1" applyProtection="1"/>
    <xf numFmtId="17" fontId="0" fillId="0" borderId="0" xfId="0" applyNumberFormat="1" applyProtection="1"/>
    <xf numFmtId="0" fontId="0" fillId="0" borderId="0" xfId="0" applyBorder="1" applyAlignment="1">
      <alignment horizontal="center" wrapText="1"/>
    </xf>
    <xf numFmtId="0" fontId="0" fillId="0" borderId="14" xfId="0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wrapText="1"/>
    </xf>
    <xf numFmtId="0" fontId="21" fillId="0" borderId="0" xfId="4" applyFont="1"/>
    <xf numFmtId="0" fontId="0" fillId="0" borderId="1" xfId="0" applyBorder="1" applyAlignment="1" applyProtection="1">
      <alignment horizontal="left"/>
      <protection locked="0"/>
    </xf>
    <xf numFmtId="0" fontId="2" fillId="0" borderId="2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165" fontId="5" fillId="0" borderId="0" xfId="0" applyNumberFormat="1" applyFont="1" applyAlignment="1" applyProtection="1">
      <alignment horizontal="center"/>
      <protection locked="0"/>
    </xf>
    <xf numFmtId="0" fontId="2" fillId="0" borderId="31" xfId="0" applyFont="1" applyBorder="1" applyAlignment="1">
      <alignment horizontal="center" wrapText="1"/>
    </xf>
    <xf numFmtId="44" fontId="2" fillId="0" borderId="20" xfId="2" applyFont="1" applyBorder="1" applyAlignment="1">
      <alignment horizontal="center"/>
    </xf>
    <xf numFmtId="44" fontId="2" fillId="0" borderId="22" xfId="2" applyFont="1" applyBorder="1" applyAlignment="1">
      <alignment horizontal="center"/>
    </xf>
    <xf numFmtId="44" fontId="2" fillId="0" borderId="21" xfId="2" applyFont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</cellXfs>
  <cellStyles count="5">
    <cellStyle name="Komma" xfId="1" builtinId="3"/>
    <cellStyle name="Link" xfId="4" builtinId="8"/>
    <cellStyle name="Standard" xfId="0" builtinId="0"/>
    <cellStyle name="Standard 2" xfId="3"/>
    <cellStyle name="Währung" xfId="2" builtinId="4"/>
  </cellStyles>
  <dxfs count="1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uchhalter-sandmann.de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113"/>
  <sheetViews>
    <sheetView tabSelected="1" zoomScale="115" zoomScaleNormal="115" workbookViewId="0">
      <selection activeCell="S3" sqref="S3:Z3"/>
    </sheetView>
  </sheetViews>
  <sheetFormatPr baseColWidth="10" defaultRowHeight="12.75" x14ac:dyDescent="0.2"/>
  <cols>
    <col min="1" max="1" width="20.85546875" customWidth="1"/>
    <col min="2" max="2" width="8" bestFit="1" customWidth="1"/>
    <col min="3" max="3" width="8" customWidth="1"/>
    <col min="4" max="4" width="11.7109375" bestFit="1" customWidth="1"/>
    <col min="5" max="10" width="6.140625" customWidth="1"/>
    <col min="11" max="41" width="4.85546875" customWidth="1"/>
    <col min="42" max="42" width="10.7109375" bestFit="1" customWidth="1"/>
    <col min="43" max="44" width="10.7109375" customWidth="1"/>
    <col min="45" max="45" width="4.28515625" customWidth="1"/>
    <col min="46" max="52" width="8.140625" customWidth="1"/>
    <col min="53" max="53" width="9.140625" bestFit="1" customWidth="1"/>
  </cols>
  <sheetData>
    <row r="1" spans="1:53" ht="20.25" x14ac:dyDescent="0.3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3"/>
      <c r="AR1" s="13"/>
      <c r="AS1" s="32"/>
      <c r="AT1" s="32"/>
      <c r="AU1" s="32"/>
    </row>
    <row r="2" spans="1:53" x14ac:dyDescent="0.2">
      <c r="B2" s="11"/>
      <c r="C2" s="11"/>
    </row>
    <row r="3" spans="1:53" x14ac:dyDescent="0.2">
      <c r="A3" s="4" t="s">
        <v>1</v>
      </c>
      <c r="B3" s="122"/>
      <c r="C3" s="122"/>
      <c r="D3" s="123"/>
      <c r="E3" s="123"/>
      <c r="F3" s="123"/>
      <c r="G3" s="123"/>
      <c r="H3" s="1"/>
      <c r="I3" s="1"/>
      <c r="K3" s="4" t="s">
        <v>15</v>
      </c>
      <c r="L3" s="124"/>
      <c r="M3" s="124"/>
      <c r="N3" s="124"/>
      <c r="O3" s="1"/>
      <c r="P3" s="1"/>
      <c r="R3" s="4" t="s">
        <v>94</v>
      </c>
      <c r="S3" s="122" t="s">
        <v>55</v>
      </c>
      <c r="T3" s="123"/>
      <c r="U3" s="123"/>
      <c r="V3" s="123"/>
      <c r="W3" s="123"/>
      <c r="X3" s="123"/>
      <c r="Y3" s="123"/>
      <c r="Z3" s="123"/>
      <c r="AA3" s="1"/>
      <c r="AI3" s="4" t="s">
        <v>31</v>
      </c>
      <c r="AJ3" s="117">
        <v>45505</v>
      </c>
      <c r="AK3" s="117"/>
      <c r="AL3" s="117"/>
      <c r="AM3" s="117"/>
      <c r="AN3" s="117"/>
      <c r="AO3" s="3"/>
      <c r="AP3" s="3"/>
      <c r="AQ3" s="3"/>
      <c r="AR3" s="3"/>
      <c r="AS3" s="3"/>
      <c r="AT3" s="3"/>
    </row>
    <row r="4" spans="1:53" ht="13.5" thickBot="1" x14ac:dyDescent="0.25"/>
    <row r="5" spans="1:53" ht="13.5" thickBot="1" x14ac:dyDescent="0.25">
      <c r="A5" s="33"/>
      <c r="B5" s="33"/>
      <c r="C5" s="107"/>
      <c r="D5" s="115" t="s">
        <v>96</v>
      </c>
      <c r="E5" s="115" t="s">
        <v>32</v>
      </c>
      <c r="F5" s="116"/>
      <c r="G5" s="116"/>
      <c r="H5" s="116"/>
      <c r="I5" s="113"/>
      <c r="K5" s="20">
        <v>1</v>
      </c>
      <c r="L5" s="21">
        <v>2</v>
      </c>
      <c r="M5" s="21">
        <v>3</v>
      </c>
      <c r="N5" s="21">
        <v>4</v>
      </c>
      <c r="O5" s="21">
        <v>5</v>
      </c>
      <c r="P5" s="21">
        <v>6</v>
      </c>
      <c r="Q5" s="21">
        <v>7</v>
      </c>
      <c r="R5" s="21">
        <v>8</v>
      </c>
      <c r="S5" s="21">
        <v>9</v>
      </c>
      <c r="T5" s="21">
        <v>10</v>
      </c>
      <c r="U5" s="21">
        <v>11</v>
      </c>
      <c r="V5" s="21">
        <v>12</v>
      </c>
      <c r="W5" s="21">
        <v>13</v>
      </c>
      <c r="X5" s="21">
        <v>14</v>
      </c>
      <c r="Y5" s="21">
        <v>15</v>
      </c>
      <c r="Z5" s="21">
        <v>16</v>
      </c>
      <c r="AA5" s="21">
        <v>17</v>
      </c>
      <c r="AB5" s="21">
        <v>18</v>
      </c>
      <c r="AC5" s="21">
        <v>19</v>
      </c>
      <c r="AD5" s="21">
        <v>20</v>
      </c>
      <c r="AE5" s="21">
        <v>21</v>
      </c>
      <c r="AF5" s="21">
        <v>22</v>
      </c>
      <c r="AG5" s="21">
        <v>23</v>
      </c>
      <c r="AH5" s="21">
        <v>24</v>
      </c>
      <c r="AI5" s="21">
        <v>25</v>
      </c>
      <c r="AJ5" s="21">
        <v>26</v>
      </c>
      <c r="AK5" s="21">
        <v>27</v>
      </c>
      <c r="AL5" s="21">
        <v>28</v>
      </c>
      <c r="AM5" s="21">
        <f>IF(DAY(DATE(YEAR($AJ$3),MONTH($AJ$3)+1,1)-1)=AL5,"",AL5+1)</f>
        <v>29</v>
      </c>
      <c r="AN5" s="21">
        <f>IF(AM5="","",IF(DAY(DATE(YEAR($AJ$3),MONTH($AJ$3)+1,1)-1)=AM5,"",AM5+1))</f>
        <v>30</v>
      </c>
      <c r="AO5" s="75">
        <f>IF(AN5="","",IF(DAY(DATE(YEAR($AJ$3),MONTH($AJ$3)+1,1)-1)=AN5,"",AN5+1))</f>
        <v>31</v>
      </c>
      <c r="AP5" s="119" t="s">
        <v>30</v>
      </c>
      <c r="AQ5" s="120"/>
      <c r="AR5" s="121"/>
      <c r="AS5" s="45"/>
      <c r="AT5" s="116" t="s">
        <v>34</v>
      </c>
      <c r="AU5" s="116"/>
      <c r="AV5" s="116"/>
      <c r="AW5" s="116"/>
      <c r="AX5" s="113"/>
      <c r="AY5" s="112" t="s">
        <v>35</v>
      </c>
      <c r="AZ5" s="113"/>
    </row>
    <row r="6" spans="1:53" ht="26.25" thickBot="1" x14ac:dyDescent="0.25">
      <c r="A6" s="23" t="s">
        <v>13</v>
      </c>
      <c r="B6" s="24" t="s">
        <v>14</v>
      </c>
      <c r="C6" s="109" t="s">
        <v>98</v>
      </c>
      <c r="D6" s="118"/>
      <c r="E6" s="20" t="s">
        <v>16</v>
      </c>
      <c r="F6" s="20" t="s">
        <v>17</v>
      </c>
      <c r="G6" s="20" t="s">
        <v>18</v>
      </c>
      <c r="H6" s="20" t="s">
        <v>19</v>
      </c>
      <c r="I6" s="22" t="s">
        <v>20</v>
      </c>
      <c r="J6" s="19" t="s">
        <v>29</v>
      </c>
      <c r="K6" s="20" t="str">
        <f>Berechnung!F5</f>
        <v>Do</v>
      </c>
      <c r="L6" s="21" t="str">
        <f>Berechnung!G5</f>
        <v>Fr</v>
      </c>
      <c r="M6" s="21" t="str">
        <f>Berechnung!H5</f>
        <v>Sa</v>
      </c>
      <c r="N6" s="21" t="str">
        <f>Berechnung!I5</f>
        <v>So</v>
      </c>
      <c r="O6" s="21" t="str">
        <f>Berechnung!J5</f>
        <v>Mo</v>
      </c>
      <c r="P6" s="21" t="str">
        <f>Berechnung!K5</f>
        <v>Di</v>
      </c>
      <c r="Q6" s="21" t="str">
        <f>Berechnung!L5</f>
        <v>Mi</v>
      </c>
      <c r="R6" s="21" t="str">
        <f>Berechnung!M5</f>
        <v>Do</v>
      </c>
      <c r="S6" s="21" t="str">
        <f>Berechnung!N5</f>
        <v>Fr</v>
      </c>
      <c r="T6" s="21" t="str">
        <f>Berechnung!O5</f>
        <v>Sa</v>
      </c>
      <c r="U6" s="21" t="str">
        <f>Berechnung!P5</f>
        <v>So</v>
      </c>
      <c r="V6" s="21" t="str">
        <f>Berechnung!Q5</f>
        <v>Mo</v>
      </c>
      <c r="W6" s="21" t="str">
        <f>Berechnung!R5</f>
        <v>Di</v>
      </c>
      <c r="X6" s="21" t="str">
        <f>Berechnung!S5</f>
        <v>Mi</v>
      </c>
      <c r="Y6" s="21" t="str">
        <f>Berechnung!T5</f>
        <v>Do</v>
      </c>
      <c r="Z6" s="21" t="str">
        <f>Berechnung!U5</f>
        <v>Fr</v>
      </c>
      <c r="AA6" s="21" t="str">
        <f>Berechnung!V5</f>
        <v>Sa</v>
      </c>
      <c r="AB6" s="21" t="str">
        <f>Berechnung!W5</f>
        <v>So</v>
      </c>
      <c r="AC6" s="21" t="str">
        <f>Berechnung!X5</f>
        <v>Mo</v>
      </c>
      <c r="AD6" s="21" t="str">
        <f>Berechnung!Y5</f>
        <v>Di</v>
      </c>
      <c r="AE6" s="21" t="str">
        <f>Berechnung!Z5</f>
        <v>Mi</v>
      </c>
      <c r="AF6" s="21" t="str">
        <f>Berechnung!AA5</f>
        <v>Do</v>
      </c>
      <c r="AG6" s="21" t="str">
        <f>Berechnung!AB5</f>
        <v>Fr</v>
      </c>
      <c r="AH6" s="21" t="str">
        <f>Berechnung!AC5</f>
        <v>Sa</v>
      </c>
      <c r="AI6" s="21" t="str">
        <f>Berechnung!AD5</f>
        <v>So</v>
      </c>
      <c r="AJ6" s="21" t="str">
        <f>Berechnung!AE5</f>
        <v>Mo</v>
      </c>
      <c r="AK6" s="21" t="str">
        <f>Berechnung!AF5</f>
        <v>Di</v>
      </c>
      <c r="AL6" s="21" t="str">
        <f>Berechnung!AG5</f>
        <v>Mi</v>
      </c>
      <c r="AM6" s="21" t="str">
        <f>IF(AM5="","",Berechnung!AH5)</f>
        <v>Do</v>
      </c>
      <c r="AN6" s="21" t="str">
        <f>IF(AN5="","",Berechnung!AI5)</f>
        <v>Fr</v>
      </c>
      <c r="AO6" s="75" t="str">
        <f>IF(AO5="","",Berechnung!AJ5)</f>
        <v>Sa</v>
      </c>
      <c r="AP6" s="22" t="s">
        <v>28</v>
      </c>
      <c r="AQ6" s="22" t="s">
        <v>50</v>
      </c>
      <c r="AR6" s="22" t="s">
        <v>51</v>
      </c>
      <c r="AS6" s="25"/>
      <c r="AT6" s="28" t="s">
        <v>33</v>
      </c>
      <c r="AU6" s="20" t="s">
        <v>36</v>
      </c>
      <c r="AV6" s="20" t="s">
        <v>8</v>
      </c>
      <c r="AW6" s="20" t="s">
        <v>37</v>
      </c>
      <c r="AX6" s="20" t="s">
        <v>12</v>
      </c>
      <c r="AY6" s="20" t="s">
        <v>8</v>
      </c>
      <c r="AZ6" s="22" t="s">
        <v>37</v>
      </c>
    </row>
    <row r="7" spans="1:53" x14ac:dyDescent="0.2">
      <c r="A7" s="51"/>
      <c r="B7" s="54"/>
      <c r="C7" s="108"/>
      <c r="D7" s="90"/>
      <c r="E7" s="59"/>
      <c r="F7" s="47"/>
      <c r="G7" s="47"/>
      <c r="H7" s="47"/>
      <c r="I7" s="60"/>
      <c r="J7" s="63">
        <f>SUM(E7:I7)</f>
        <v>0</v>
      </c>
      <c r="K7" s="39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66"/>
      <c r="AP7" s="69"/>
      <c r="AQ7" s="69"/>
      <c r="AR7" s="72"/>
      <c r="AS7" s="31"/>
      <c r="AT7" s="29">
        <f>AU7+AV7+AW7+AX7</f>
        <v>0</v>
      </c>
      <c r="AU7" s="2">
        <f>Berechnung!AK6+SUM(K7:AO7)</f>
        <v>0</v>
      </c>
      <c r="AV7" s="16">
        <f>Berechnung!AK39</f>
        <v>0</v>
      </c>
      <c r="AW7" s="15">
        <f>Berechnung!AK67</f>
        <v>0</v>
      </c>
      <c r="AX7" s="15">
        <f>Berechnung!AK95</f>
        <v>0</v>
      </c>
      <c r="AY7" s="16">
        <f>Berechnung!AL39</f>
        <v>0</v>
      </c>
      <c r="AZ7" s="2">
        <f>Berechnung!AL67</f>
        <v>0</v>
      </c>
      <c r="BA7" s="86"/>
    </row>
    <row r="8" spans="1:53" x14ac:dyDescent="0.2">
      <c r="A8" s="52"/>
      <c r="B8" s="55"/>
      <c r="C8" s="55"/>
      <c r="D8" s="57"/>
      <c r="E8" s="34"/>
      <c r="F8" s="35"/>
      <c r="G8" s="35"/>
      <c r="H8" s="35"/>
      <c r="I8" s="61"/>
      <c r="J8" s="64">
        <f t="shared" ref="J8:J28" si="0">SUM(E8:I8)</f>
        <v>0</v>
      </c>
      <c r="K8" s="40"/>
      <c r="L8" s="49"/>
      <c r="M8" s="49"/>
      <c r="N8" s="49"/>
      <c r="O8" s="49"/>
      <c r="P8" s="49"/>
      <c r="Q8" s="49"/>
      <c r="R8" s="49"/>
      <c r="S8" s="35"/>
      <c r="T8" s="35"/>
      <c r="U8" s="35"/>
      <c r="V8" s="49"/>
      <c r="W8" s="35"/>
      <c r="X8" s="35"/>
      <c r="Y8" s="35"/>
      <c r="Z8" s="35"/>
      <c r="AA8" s="35"/>
      <c r="AB8" s="49"/>
      <c r="AC8" s="35"/>
      <c r="AD8" s="35"/>
      <c r="AE8" s="35"/>
      <c r="AF8" s="35"/>
      <c r="AG8" s="35"/>
      <c r="AH8" s="35"/>
      <c r="AI8" s="35"/>
      <c r="AJ8" s="49"/>
      <c r="AK8" s="35"/>
      <c r="AL8" s="35"/>
      <c r="AM8" s="49"/>
      <c r="AN8" s="49"/>
      <c r="AO8" s="67"/>
      <c r="AP8" s="70"/>
      <c r="AQ8" s="70"/>
      <c r="AR8" s="73"/>
      <c r="AS8" s="31"/>
      <c r="AT8" s="29">
        <f t="shared" ref="AT8:AT28" si="1">AU8+AV8+AW8+AX8</f>
        <v>0</v>
      </c>
      <c r="AU8" s="5">
        <f>Berechnung!AK7+SUM(K8:AO8)</f>
        <v>0</v>
      </c>
      <c r="AV8" s="16">
        <f>Berechnung!AK40</f>
        <v>0</v>
      </c>
      <c r="AW8" s="16">
        <f>Berechnung!AK68</f>
        <v>0</v>
      </c>
      <c r="AX8" s="16">
        <f>Berechnung!AK96</f>
        <v>0</v>
      </c>
      <c r="AY8" s="16">
        <f>Berechnung!AL40</f>
        <v>0</v>
      </c>
      <c r="AZ8" s="5">
        <f>Berechnung!AL68</f>
        <v>0</v>
      </c>
      <c r="BA8" s="86"/>
    </row>
    <row r="9" spans="1:53" x14ac:dyDescent="0.2">
      <c r="A9" s="52"/>
      <c r="B9" s="55"/>
      <c r="C9" s="55"/>
      <c r="D9" s="57"/>
      <c r="E9" s="34"/>
      <c r="F9" s="35"/>
      <c r="G9" s="35"/>
      <c r="H9" s="35"/>
      <c r="I9" s="61"/>
      <c r="J9" s="64">
        <f t="shared" si="0"/>
        <v>0</v>
      </c>
      <c r="K9" s="40"/>
      <c r="L9" s="49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49"/>
      <c r="AK9" s="35"/>
      <c r="AL9" s="35"/>
      <c r="AM9" s="49"/>
      <c r="AN9" s="49"/>
      <c r="AO9" s="67"/>
      <c r="AP9" s="70"/>
      <c r="AQ9" s="70"/>
      <c r="AR9" s="73"/>
      <c r="AS9" s="31"/>
      <c r="AT9" s="29">
        <f t="shared" si="1"/>
        <v>0</v>
      </c>
      <c r="AU9" s="5">
        <f>Berechnung!AK8+SUM(K9:AO9)</f>
        <v>0</v>
      </c>
      <c r="AV9" s="16">
        <f>Berechnung!AK41</f>
        <v>0</v>
      </c>
      <c r="AW9" s="16">
        <f>Berechnung!AK69</f>
        <v>0</v>
      </c>
      <c r="AX9" s="16">
        <f>Berechnung!AK97</f>
        <v>0</v>
      </c>
      <c r="AY9" s="16">
        <f>Berechnung!AL41</f>
        <v>0</v>
      </c>
      <c r="AZ9" s="5">
        <f>Berechnung!AL69</f>
        <v>0</v>
      </c>
      <c r="BA9" s="86"/>
    </row>
    <row r="10" spans="1:53" x14ac:dyDescent="0.2">
      <c r="A10" s="52"/>
      <c r="B10" s="55"/>
      <c r="C10" s="55"/>
      <c r="D10" s="57"/>
      <c r="E10" s="34"/>
      <c r="F10" s="35"/>
      <c r="G10" s="35"/>
      <c r="H10" s="35"/>
      <c r="I10" s="61"/>
      <c r="J10" s="64">
        <f t="shared" si="0"/>
        <v>0</v>
      </c>
      <c r="K10" s="40"/>
      <c r="L10" s="49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49"/>
      <c r="AK10" s="35"/>
      <c r="AL10" s="35"/>
      <c r="AM10" s="49"/>
      <c r="AN10" s="49"/>
      <c r="AO10" s="67"/>
      <c r="AP10" s="70"/>
      <c r="AQ10" s="70"/>
      <c r="AR10" s="73"/>
      <c r="AS10" s="31"/>
      <c r="AT10" s="29">
        <f t="shared" si="1"/>
        <v>0</v>
      </c>
      <c r="AU10" s="5">
        <f>Berechnung!AK9+SUM(K10:AO10)</f>
        <v>0</v>
      </c>
      <c r="AV10" s="16">
        <f>Berechnung!AK42</f>
        <v>0</v>
      </c>
      <c r="AW10" s="16">
        <f>Berechnung!AK70</f>
        <v>0</v>
      </c>
      <c r="AX10" s="16">
        <f>Berechnung!AK98</f>
        <v>0</v>
      </c>
      <c r="AY10" s="16">
        <f>Berechnung!AL42</f>
        <v>0</v>
      </c>
      <c r="AZ10" s="5">
        <f>Berechnung!AL70</f>
        <v>0</v>
      </c>
      <c r="BA10" s="86"/>
    </row>
    <row r="11" spans="1:53" x14ac:dyDescent="0.2">
      <c r="A11" s="52"/>
      <c r="B11" s="55"/>
      <c r="C11" s="55"/>
      <c r="D11" s="90"/>
      <c r="E11" s="34"/>
      <c r="F11" s="35"/>
      <c r="G11" s="35"/>
      <c r="H11" s="35"/>
      <c r="I11" s="61"/>
      <c r="J11" s="64">
        <f t="shared" si="0"/>
        <v>0</v>
      </c>
      <c r="K11" s="40"/>
      <c r="L11" s="49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49"/>
      <c r="AK11" s="35"/>
      <c r="AL11" s="35"/>
      <c r="AM11" s="49"/>
      <c r="AN11" s="49"/>
      <c r="AO11" s="67"/>
      <c r="AP11" s="70"/>
      <c r="AQ11" s="70"/>
      <c r="AR11" s="73"/>
      <c r="AS11" s="31"/>
      <c r="AT11" s="29">
        <f t="shared" si="1"/>
        <v>0</v>
      </c>
      <c r="AU11" s="5">
        <f>Berechnung!AK10+SUM(K11:AO11)</f>
        <v>0</v>
      </c>
      <c r="AV11" s="16">
        <f>Berechnung!AK43</f>
        <v>0</v>
      </c>
      <c r="AW11" s="16">
        <f>Berechnung!AK71</f>
        <v>0</v>
      </c>
      <c r="AX11" s="16">
        <f>Berechnung!AK99</f>
        <v>0</v>
      </c>
      <c r="AY11" s="16">
        <f>Berechnung!AL43</f>
        <v>0</v>
      </c>
      <c r="AZ11" s="5">
        <f>Berechnung!AL71</f>
        <v>0</v>
      </c>
      <c r="BA11" s="86"/>
    </row>
    <row r="12" spans="1:53" x14ac:dyDescent="0.2">
      <c r="A12" s="52"/>
      <c r="B12" s="55"/>
      <c r="C12" s="55"/>
      <c r="D12" s="57"/>
      <c r="E12" s="34"/>
      <c r="F12" s="35"/>
      <c r="G12" s="35"/>
      <c r="H12" s="35"/>
      <c r="I12" s="61"/>
      <c r="J12" s="64">
        <f t="shared" si="0"/>
        <v>0</v>
      </c>
      <c r="K12" s="34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49"/>
      <c r="AN12" s="49"/>
      <c r="AO12" s="67"/>
      <c r="AP12" s="70"/>
      <c r="AQ12" s="70"/>
      <c r="AR12" s="73"/>
      <c r="AS12" s="31"/>
      <c r="AT12" s="29">
        <f t="shared" si="1"/>
        <v>0</v>
      </c>
      <c r="AU12" s="5">
        <f>Berechnung!AK11+SUM(K12:AO12)</f>
        <v>0</v>
      </c>
      <c r="AV12" s="16">
        <f>Berechnung!AK44</f>
        <v>0</v>
      </c>
      <c r="AW12" s="16">
        <f>Berechnung!AK72</f>
        <v>0</v>
      </c>
      <c r="AX12" s="16">
        <f>Berechnung!AK100</f>
        <v>0</v>
      </c>
      <c r="AY12" s="16">
        <f>Berechnung!AL44</f>
        <v>0</v>
      </c>
      <c r="AZ12" s="5">
        <f>Berechnung!AL72</f>
        <v>0</v>
      </c>
      <c r="BA12" s="86"/>
    </row>
    <row r="13" spans="1:53" x14ac:dyDescent="0.2">
      <c r="A13" s="52"/>
      <c r="B13" s="55"/>
      <c r="C13" s="55"/>
      <c r="D13" s="57"/>
      <c r="E13" s="34"/>
      <c r="F13" s="35"/>
      <c r="G13" s="35"/>
      <c r="H13" s="35"/>
      <c r="I13" s="61"/>
      <c r="J13" s="64">
        <f t="shared" si="0"/>
        <v>0</v>
      </c>
      <c r="K13" s="40"/>
      <c r="L13" s="49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49"/>
      <c r="AK13" s="35"/>
      <c r="AL13" s="35"/>
      <c r="AM13" s="49"/>
      <c r="AN13" s="49"/>
      <c r="AO13" s="67"/>
      <c r="AP13" s="70"/>
      <c r="AQ13" s="70"/>
      <c r="AR13" s="73"/>
      <c r="AS13" s="31"/>
      <c r="AT13" s="29">
        <f t="shared" si="1"/>
        <v>0</v>
      </c>
      <c r="AU13" s="5">
        <f>Berechnung!AK12+SUM(K13:AO13)</f>
        <v>0</v>
      </c>
      <c r="AV13" s="17">
        <f>Berechnung!AK45</f>
        <v>0</v>
      </c>
      <c r="AW13" s="16">
        <f>Berechnung!AK73</f>
        <v>0</v>
      </c>
      <c r="AX13" s="16">
        <f>Berechnung!AK101</f>
        <v>0</v>
      </c>
      <c r="AY13" s="16">
        <f>Berechnung!AL45</f>
        <v>0</v>
      </c>
      <c r="AZ13" s="5">
        <f>Berechnung!AL73</f>
        <v>0</v>
      </c>
      <c r="BA13" s="86"/>
    </row>
    <row r="14" spans="1:53" x14ac:dyDescent="0.2">
      <c r="A14" s="53"/>
      <c r="B14" s="55"/>
      <c r="C14" s="55"/>
      <c r="D14" s="57"/>
      <c r="E14" s="34"/>
      <c r="F14" s="35"/>
      <c r="G14" s="35"/>
      <c r="H14" s="35"/>
      <c r="I14" s="61"/>
      <c r="J14" s="64">
        <f t="shared" si="0"/>
        <v>0</v>
      </c>
      <c r="K14" s="40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49"/>
      <c r="AN14" s="49"/>
      <c r="AO14" s="67"/>
      <c r="AP14" s="70"/>
      <c r="AQ14" s="70"/>
      <c r="AR14" s="73"/>
      <c r="AS14" s="31"/>
      <c r="AT14" s="29">
        <f t="shared" si="1"/>
        <v>0</v>
      </c>
      <c r="AU14" s="5">
        <f>Berechnung!AK13+SUM(K14:AO14)</f>
        <v>0</v>
      </c>
      <c r="AV14" s="17">
        <f>Berechnung!AK46</f>
        <v>0</v>
      </c>
      <c r="AW14" s="16">
        <f>Berechnung!AK74</f>
        <v>0</v>
      </c>
      <c r="AX14" s="16">
        <f>Berechnung!AK102</f>
        <v>0</v>
      </c>
      <c r="AY14" s="16">
        <f>Berechnung!AL46</f>
        <v>0</v>
      </c>
      <c r="AZ14" s="5">
        <f>Berechnung!AL74</f>
        <v>0</v>
      </c>
      <c r="BA14" s="86"/>
    </row>
    <row r="15" spans="1:53" x14ac:dyDescent="0.2">
      <c r="A15" s="52"/>
      <c r="B15" s="55"/>
      <c r="C15" s="55"/>
      <c r="D15" s="57"/>
      <c r="E15" s="34"/>
      <c r="F15" s="35"/>
      <c r="G15" s="35"/>
      <c r="H15" s="35"/>
      <c r="I15" s="61"/>
      <c r="J15" s="64">
        <f t="shared" si="0"/>
        <v>0</v>
      </c>
      <c r="K15" s="34"/>
      <c r="L15" s="35"/>
      <c r="M15" s="35"/>
      <c r="N15" s="35"/>
      <c r="O15" s="35"/>
      <c r="P15" s="4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49"/>
      <c r="AN15" s="49"/>
      <c r="AO15" s="67"/>
      <c r="AP15" s="70"/>
      <c r="AQ15" s="70"/>
      <c r="AR15" s="73"/>
      <c r="AS15" s="31"/>
      <c r="AT15" s="29">
        <f t="shared" si="1"/>
        <v>0</v>
      </c>
      <c r="AU15" s="5">
        <f>Berechnung!AK14+SUM(K15:AO15)</f>
        <v>0</v>
      </c>
      <c r="AV15" s="17">
        <f>Berechnung!AK47</f>
        <v>0</v>
      </c>
      <c r="AW15" s="16">
        <f>Berechnung!AK75</f>
        <v>0</v>
      </c>
      <c r="AX15" s="16">
        <f>Berechnung!AK103</f>
        <v>0</v>
      </c>
      <c r="AY15" s="16">
        <f>Berechnung!AL47</f>
        <v>0</v>
      </c>
      <c r="AZ15" s="5">
        <f>Berechnung!AL75</f>
        <v>0</v>
      </c>
      <c r="BA15" s="86"/>
    </row>
    <row r="16" spans="1:53" x14ac:dyDescent="0.2">
      <c r="A16" s="52"/>
      <c r="B16" s="55"/>
      <c r="C16" s="55"/>
      <c r="D16" s="57"/>
      <c r="E16" s="34"/>
      <c r="F16" s="35"/>
      <c r="G16" s="35"/>
      <c r="H16" s="35"/>
      <c r="I16" s="61"/>
      <c r="J16" s="64">
        <f t="shared" si="0"/>
        <v>0</v>
      </c>
      <c r="K16" s="34"/>
      <c r="L16" s="35"/>
      <c r="M16" s="35"/>
      <c r="N16" s="35"/>
      <c r="O16" s="35"/>
      <c r="P16" s="4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49"/>
      <c r="AN16" s="49"/>
      <c r="AO16" s="67"/>
      <c r="AP16" s="70"/>
      <c r="AQ16" s="70"/>
      <c r="AR16" s="73"/>
      <c r="AS16" s="31"/>
      <c r="AT16" s="29">
        <f t="shared" si="1"/>
        <v>0</v>
      </c>
      <c r="AU16" s="5">
        <f>Berechnung!AK15+SUM(K16:AO16)</f>
        <v>0</v>
      </c>
      <c r="AV16" s="17">
        <f>Berechnung!AK48</f>
        <v>0</v>
      </c>
      <c r="AW16" s="16">
        <f>Berechnung!AK76</f>
        <v>0</v>
      </c>
      <c r="AX16" s="16">
        <f>Berechnung!AK104</f>
        <v>0</v>
      </c>
      <c r="AY16" s="16">
        <f>Berechnung!AL48</f>
        <v>0</v>
      </c>
      <c r="AZ16" s="5">
        <f>Berechnung!AL76</f>
        <v>0</v>
      </c>
      <c r="BA16" s="86"/>
    </row>
    <row r="17" spans="1:53" x14ac:dyDescent="0.2">
      <c r="A17" s="52"/>
      <c r="B17" s="55"/>
      <c r="C17" s="55"/>
      <c r="D17" s="57"/>
      <c r="E17" s="34"/>
      <c r="F17" s="35"/>
      <c r="G17" s="35"/>
      <c r="H17" s="35"/>
      <c r="I17" s="61"/>
      <c r="J17" s="64">
        <f t="shared" si="0"/>
        <v>0</v>
      </c>
      <c r="K17" s="34"/>
      <c r="L17" s="35"/>
      <c r="M17" s="35"/>
      <c r="N17" s="35"/>
      <c r="O17" s="35"/>
      <c r="P17" s="49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49"/>
      <c r="AN17" s="49"/>
      <c r="AO17" s="67"/>
      <c r="AP17" s="70"/>
      <c r="AQ17" s="70"/>
      <c r="AR17" s="73"/>
      <c r="AS17" s="31"/>
      <c r="AT17" s="29">
        <f t="shared" si="1"/>
        <v>0</v>
      </c>
      <c r="AU17" s="5">
        <f>Berechnung!AK16+SUM(K17:AO17)</f>
        <v>0</v>
      </c>
      <c r="AV17" s="17">
        <f>Berechnung!AK49</f>
        <v>0</v>
      </c>
      <c r="AW17" s="16">
        <f>Berechnung!AK77</f>
        <v>0</v>
      </c>
      <c r="AX17" s="16">
        <f>Berechnung!AK105</f>
        <v>0</v>
      </c>
      <c r="AY17" s="16">
        <f>Berechnung!AL49</f>
        <v>0</v>
      </c>
      <c r="AZ17" s="5">
        <f>Berechnung!AL77</f>
        <v>0</v>
      </c>
      <c r="BA17" s="86"/>
    </row>
    <row r="18" spans="1:53" x14ac:dyDescent="0.2">
      <c r="A18" s="52"/>
      <c r="B18" s="55"/>
      <c r="C18" s="55"/>
      <c r="D18" s="57"/>
      <c r="E18" s="34"/>
      <c r="F18" s="35"/>
      <c r="G18" s="35"/>
      <c r="H18" s="35"/>
      <c r="I18" s="61"/>
      <c r="J18" s="64">
        <f t="shared" si="0"/>
        <v>0</v>
      </c>
      <c r="K18" s="34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49"/>
      <c r="AN18" s="49"/>
      <c r="AO18" s="67"/>
      <c r="AP18" s="70"/>
      <c r="AQ18" s="70"/>
      <c r="AR18" s="73"/>
      <c r="AS18" s="31"/>
      <c r="AT18" s="29">
        <f t="shared" si="1"/>
        <v>0</v>
      </c>
      <c r="AU18" s="5">
        <f>Berechnung!AK17+SUM(K18:AO18)</f>
        <v>0</v>
      </c>
      <c r="AV18" s="17">
        <f>Berechnung!AK50</f>
        <v>0</v>
      </c>
      <c r="AW18" s="16">
        <f>Berechnung!AK78</f>
        <v>0</v>
      </c>
      <c r="AX18" s="16">
        <f>Berechnung!AK106</f>
        <v>0</v>
      </c>
      <c r="AY18" s="16">
        <f>Berechnung!AL50</f>
        <v>0</v>
      </c>
      <c r="AZ18" s="5">
        <f>Berechnung!AL78</f>
        <v>0</v>
      </c>
      <c r="BA18" s="86"/>
    </row>
    <row r="19" spans="1:53" x14ac:dyDescent="0.2">
      <c r="A19" s="52"/>
      <c r="B19" s="55"/>
      <c r="C19" s="55"/>
      <c r="D19" s="57"/>
      <c r="E19" s="34"/>
      <c r="F19" s="35"/>
      <c r="G19" s="35"/>
      <c r="H19" s="35"/>
      <c r="I19" s="61"/>
      <c r="J19" s="64">
        <f t="shared" si="0"/>
        <v>0</v>
      </c>
      <c r="K19" s="40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49"/>
      <c r="AN19" s="49"/>
      <c r="AO19" s="67"/>
      <c r="AP19" s="70"/>
      <c r="AQ19" s="70"/>
      <c r="AR19" s="73"/>
      <c r="AS19" s="31"/>
      <c r="AT19" s="29">
        <f t="shared" si="1"/>
        <v>0</v>
      </c>
      <c r="AU19" s="5">
        <f>Berechnung!AK18+SUM(K19:AO19)</f>
        <v>0</v>
      </c>
      <c r="AV19" s="17">
        <f>Berechnung!AK51</f>
        <v>0</v>
      </c>
      <c r="AW19" s="16">
        <f>Berechnung!AK79</f>
        <v>0</v>
      </c>
      <c r="AX19" s="16">
        <f>Berechnung!AK107</f>
        <v>0</v>
      </c>
      <c r="AY19" s="16">
        <f>Berechnung!AL51</f>
        <v>0</v>
      </c>
      <c r="AZ19" s="5">
        <f>Berechnung!AL79</f>
        <v>0</v>
      </c>
      <c r="BA19" s="86"/>
    </row>
    <row r="20" spans="1:53" x14ac:dyDescent="0.2">
      <c r="A20" s="52"/>
      <c r="B20" s="55"/>
      <c r="C20" s="55"/>
      <c r="D20" s="57"/>
      <c r="E20" s="34"/>
      <c r="F20" s="35"/>
      <c r="G20" s="35"/>
      <c r="H20" s="35"/>
      <c r="I20" s="61"/>
      <c r="J20" s="64">
        <f t="shared" si="0"/>
        <v>0</v>
      </c>
      <c r="K20" s="34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49"/>
      <c r="AN20" s="49"/>
      <c r="AO20" s="67"/>
      <c r="AP20" s="70"/>
      <c r="AQ20" s="70"/>
      <c r="AR20" s="73"/>
      <c r="AS20" s="31"/>
      <c r="AT20" s="29">
        <f t="shared" si="1"/>
        <v>0</v>
      </c>
      <c r="AU20" s="5">
        <f>Berechnung!AK19+SUM(K20:AO20)</f>
        <v>0</v>
      </c>
      <c r="AV20" s="17">
        <f>Berechnung!AK52</f>
        <v>0</v>
      </c>
      <c r="AW20" s="16">
        <f>Berechnung!AK80</f>
        <v>0</v>
      </c>
      <c r="AX20" s="16">
        <f>Berechnung!AK108</f>
        <v>0</v>
      </c>
      <c r="AY20" s="16">
        <f>Berechnung!AL52</f>
        <v>0</v>
      </c>
      <c r="AZ20" s="5">
        <f>Berechnung!AL80</f>
        <v>0</v>
      </c>
      <c r="BA20" s="86"/>
    </row>
    <row r="21" spans="1:53" x14ac:dyDescent="0.2">
      <c r="A21" s="52"/>
      <c r="B21" s="55"/>
      <c r="C21" s="55"/>
      <c r="D21" s="57"/>
      <c r="E21" s="34"/>
      <c r="F21" s="35"/>
      <c r="G21" s="35"/>
      <c r="H21" s="35"/>
      <c r="I21" s="61"/>
      <c r="J21" s="64">
        <f t="shared" si="0"/>
        <v>0</v>
      </c>
      <c r="K21" s="34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49"/>
      <c r="AN21" s="49"/>
      <c r="AO21" s="67"/>
      <c r="AP21" s="70"/>
      <c r="AQ21" s="70"/>
      <c r="AR21" s="73"/>
      <c r="AS21" s="31"/>
      <c r="AT21" s="29">
        <f t="shared" si="1"/>
        <v>0</v>
      </c>
      <c r="AU21" s="5">
        <f>Berechnung!AK20+SUM(K21:AO21)</f>
        <v>0</v>
      </c>
      <c r="AV21" s="17">
        <f>Berechnung!AK53</f>
        <v>0</v>
      </c>
      <c r="AW21" s="16">
        <f>Berechnung!AK81</f>
        <v>0</v>
      </c>
      <c r="AX21" s="16">
        <f>Berechnung!AK109</f>
        <v>0</v>
      </c>
      <c r="AY21" s="16">
        <f>Berechnung!AL53</f>
        <v>0</v>
      </c>
      <c r="AZ21" s="5">
        <f>Berechnung!AL81</f>
        <v>0</v>
      </c>
      <c r="BA21" s="86"/>
    </row>
    <row r="22" spans="1:53" x14ac:dyDescent="0.2">
      <c r="A22" s="52"/>
      <c r="B22" s="55"/>
      <c r="C22" s="55"/>
      <c r="D22" s="57"/>
      <c r="E22" s="34"/>
      <c r="F22" s="35"/>
      <c r="G22" s="35"/>
      <c r="H22" s="35"/>
      <c r="I22" s="61"/>
      <c r="J22" s="64">
        <f t="shared" si="0"/>
        <v>0</v>
      </c>
      <c r="K22" s="34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49"/>
      <c r="AN22" s="49"/>
      <c r="AO22" s="67"/>
      <c r="AP22" s="70"/>
      <c r="AQ22" s="70"/>
      <c r="AR22" s="73"/>
      <c r="AS22" s="31"/>
      <c r="AT22" s="29">
        <f t="shared" si="1"/>
        <v>0</v>
      </c>
      <c r="AU22" s="5">
        <f>Berechnung!AK21+SUM(K22:AO22)</f>
        <v>0</v>
      </c>
      <c r="AV22" s="17">
        <f>Berechnung!AK54</f>
        <v>0</v>
      </c>
      <c r="AW22" s="16">
        <f>Berechnung!AK82</f>
        <v>0</v>
      </c>
      <c r="AX22" s="16">
        <f>Berechnung!AK110</f>
        <v>0</v>
      </c>
      <c r="AY22" s="16">
        <f>Berechnung!AL54</f>
        <v>0</v>
      </c>
      <c r="AZ22" s="5">
        <f>Berechnung!AL82</f>
        <v>0</v>
      </c>
      <c r="BA22" s="86"/>
    </row>
    <row r="23" spans="1:53" x14ac:dyDescent="0.2">
      <c r="A23" s="52"/>
      <c r="B23" s="55"/>
      <c r="C23" s="55"/>
      <c r="D23" s="57"/>
      <c r="E23" s="34"/>
      <c r="F23" s="35"/>
      <c r="G23" s="35"/>
      <c r="H23" s="35"/>
      <c r="I23" s="61"/>
      <c r="J23" s="64">
        <f t="shared" si="0"/>
        <v>0</v>
      </c>
      <c r="K23" s="34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49"/>
      <c r="AN23" s="49"/>
      <c r="AO23" s="67"/>
      <c r="AP23" s="70"/>
      <c r="AQ23" s="70"/>
      <c r="AR23" s="73"/>
      <c r="AS23" s="31"/>
      <c r="AT23" s="29">
        <f t="shared" si="1"/>
        <v>0</v>
      </c>
      <c r="AU23" s="5">
        <f>Berechnung!AK22+SUM(K23:AO23)</f>
        <v>0</v>
      </c>
      <c r="AV23" s="17">
        <f>Berechnung!AK55</f>
        <v>0</v>
      </c>
      <c r="AW23" s="16">
        <f>Berechnung!AK83</f>
        <v>0</v>
      </c>
      <c r="AX23" s="16">
        <f>Berechnung!AK111</f>
        <v>0</v>
      </c>
      <c r="AY23" s="16">
        <f>Berechnung!AL55</f>
        <v>0</v>
      </c>
      <c r="AZ23" s="5">
        <f>Berechnung!AL83</f>
        <v>0</v>
      </c>
      <c r="BA23" s="86"/>
    </row>
    <row r="24" spans="1:53" x14ac:dyDescent="0.2">
      <c r="A24" s="52"/>
      <c r="B24" s="55"/>
      <c r="C24" s="55"/>
      <c r="D24" s="57"/>
      <c r="E24" s="34"/>
      <c r="F24" s="35"/>
      <c r="G24" s="35"/>
      <c r="H24" s="35"/>
      <c r="I24" s="61"/>
      <c r="J24" s="64">
        <f t="shared" si="0"/>
        <v>0</v>
      </c>
      <c r="K24" s="34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49"/>
      <c r="AN24" s="49"/>
      <c r="AO24" s="67"/>
      <c r="AP24" s="70"/>
      <c r="AQ24" s="70"/>
      <c r="AR24" s="73"/>
      <c r="AS24" s="31"/>
      <c r="AT24" s="29">
        <f t="shared" si="1"/>
        <v>0</v>
      </c>
      <c r="AU24" s="5">
        <f>Berechnung!AK23+SUM(K24:AO24)</f>
        <v>0</v>
      </c>
      <c r="AV24" s="17">
        <f>Berechnung!AK56</f>
        <v>0</v>
      </c>
      <c r="AW24" s="16">
        <f>Berechnung!AK84</f>
        <v>0</v>
      </c>
      <c r="AX24" s="16">
        <f>Berechnung!AK112</f>
        <v>0</v>
      </c>
      <c r="AY24" s="16">
        <f>Berechnung!AL56</f>
        <v>0</v>
      </c>
      <c r="AZ24" s="5">
        <f>Berechnung!AL84</f>
        <v>0</v>
      </c>
      <c r="BA24" s="86"/>
    </row>
    <row r="25" spans="1:53" x14ac:dyDescent="0.2">
      <c r="A25" s="52"/>
      <c r="B25" s="55"/>
      <c r="C25" s="55"/>
      <c r="D25" s="57"/>
      <c r="E25" s="34"/>
      <c r="F25" s="35"/>
      <c r="G25" s="35"/>
      <c r="H25" s="35"/>
      <c r="I25" s="61"/>
      <c r="J25" s="64">
        <f t="shared" si="0"/>
        <v>0</v>
      </c>
      <c r="K25" s="34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49"/>
      <c r="AN25" s="49"/>
      <c r="AO25" s="67"/>
      <c r="AP25" s="70"/>
      <c r="AQ25" s="70"/>
      <c r="AR25" s="73"/>
      <c r="AS25" s="31"/>
      <c r="AT25" s="29">
        <f t="shared" si="1"/>
        <v>0</v>
      </c>
      <c r="AU25" s="5">
        <f>Berechnung!AK24+SUM(K25:AO25)</f>
        <v>0</v>
      </c>
      <c r="AV25" s="17">
        <f>Berechnung!AK57</f>
        <v>0</v>
      </c>
      <c r="AW25" s="16">
        <f>Berechnung!AK85</f>
        <v>0</v>
      </c>
      <c r="AX25" s="16">
        <f>Berechnung!AK113</f>
        <v>0</v>
      </c>
      <c r="AY25" s="16">
        <f>Berechnung!AL57</f>
        <v>0</v>
      </c>
      <c r="AZ25" s="5">
        <f>Berechnung!AL85</f>
        <v>0</v>
      </c>
      <c r="BA25" s="86"/>
    </row>
    <row r="26" spans="1:53" x14ac:dyDescent="0.2">
      <c r="A26" s="52"/>
      <c r="B26" s="55"/>
      <c r="C26" s="55"/>
      <c r="D26" s="57"/>
      <c r="E26" s="34"/>
      <c r="F26" s="35"/>
      <c r="G26" s="35"/>
      <c r="H26" s="35"/>
      <c r="I26" s="61"/>
      <c r="J26" s="64">
        <f t="shared" si="0"/>
        <v>0</v>
      </c>
      <c r="K26" s="34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49"/>
      <c r="AN26" s="49"/>
      <c r="AO26" s="67"/>
      <c r="AP26" s="70"/>
      <c r="AQ26" s="70"/>
      <c r="AR26" s="73"/>
      <c r="AS26" s="31"/>
      <c r="AT26" s="29">
        <f t="shared" si="1"/>
        <v>0</v>
      </c>
      <c r="AU26" s="5">
        <f>Berechnung!AK25+SUM(K26:AO26)</f>
        <v>0</v>
      </c>
      <c r="AV26" s="17">
        <f>Berechnung!AK58</f>
        <v>0</v>
      </c>
      <c r="AW26" s="16">
        <f>Berechnung!AK86</f>
        <v>0</v>
      </c>
      <c r="AX26" s="16">
        <f>Berechnung!AK114</f>
        <v>0</v>
      </c>
      <c r="AY26" s="16">
        <f>Berechnung!AL58</f>
        <v>0</v>
      </c>
      <c r="AZ26" s="5">
        <f>Berechnung!AL86</f>
        <v>0</v>
      </c>
      <c r="BA26" s="86"/>
    </row>
    <row r="27" spans="1:53" x14ac:dyDescent="0.2">
      <c r="A27" s="52"/>
      <c r="B27" s="55"/>
      <c r="C27" s="55"/>
      <c r="D27" s="57"/>
      <c r="E27" s="34"/>
      <c r="F27" s="35"/>
      <c r="G27" s="35"/>
      <c r="H27" s="35"/>
      <c r="I27" s="61"/>
      <c r="J27" s="64">
        <f t="shared" si="0"/>
        <v>0</v>
      </c>
      <c r="K27" s="3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49"/>
      <c r="AN27" s="49"/>
      <c r="AO27" s="67"/>
      <c r="AP27" s="70"/>
      <c r="AQ27" s="70"/>
      <c r="AR27" s="73"/>
      <c r="AS27" s="31"/>
      <c r="AT27" s="29">
        <f t="shared" si="1"/>
        <v>0</v>
      </c>
      <c r="AU27" s="5">
        <f>Berechnung!AK26+SUM(K27:AO27)</f>
        <v>0</v>
      </c>
      <c r="AV27" s="17">
        <f>Berechnung!AK59</f>
        <v>0</v>
      </c>
      <c r="AW27" s="16">
        <f>Berechnung!AK87</f>
        <v>0</v>
      </c>
      <c r="AX27" s="16">
        <f>Berechnung!AK115</f>
        <v>0</v>
      </c>
      <c r="AY27" s="16">
        <f>Berechnung!AL59</f>
        <v>0</v>
      </c>
      <c r="AZ27" s="5">
        <f>Berechnung!AL87</f>
        <v>0</v>
      </c>
      <c r="BA27" s="86"/>
    </row>
    <row r="28" spans="1:53" ht="13.5" thickBot="1" x14ac:dyDescent="0.25">
      <c r="A28" s="36"/>
      <c r="B28" s="56"/>
      <c r="C28" s="56"/>
      <c r="D28" s="58"/>
      <c r="E28" s="37"/>
      <c r="F28" s="38"/>
      <c r="G28" s="38"/>
      <c r="H28" s="38"/>
      <c r="I28" s="62"/>
      <c r="J28" s="65">
        <f t="shared" si="0"/>
        <v>0</v>
      </c>
      <c r="K28" s="41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50"/>
      <c r="AF28" s="38"/>
      <c r="AG28" s="38"/>
      <c r="AH28" s="38"/>
      <c r="AI28" s="38"/>
      <c r="AJ28" s="38"/>
      <c r="AK28" s="50"/>
      <c r="AL28" s="38"/>
      <c r="AM28" s="50"/>
      <c r="AN28" s="50"/>
      <c r="AO28" s="68"/>
      <c r="AP28" s="71"/>
      <c r="AQ28" s="71"/>
      <c r="AR28" s="74"/>
      <c r="AS28" s="31"/>
      <c r="AT28" s="30">
        <f t="shared" si="1"/>
        <v>0</v>
      </c>
      <c r="AU28" s="27">
        <f>Berechnung!AK27+SUM(K28:AO28)</f>
        <v>0</v>
      </c>
      <c r="AV28" s="18">
        <f>Berechnung!AK60</f>
        <v>0</v>
      </c>
      <c r="AW28" s="26">
        <f>Berechnung!AK88</f>
        <v>0</v>
      </c>
      <c r="AX28" s="26">
        <f>Berechnung!AK116</f>
        <v>0</v>
      </c>
      <c r="AY28" s="18">
        <f>Berechnung!AL60</f>
        <v>0</v>
      </c>
      <c r="AZ28" s="27">
        <f>Berechnung!AL88</f>
        <v>0</v>
      </c>
      <c r="BA28" s="86"/>
    </row>
    <row r="29" spans="1:53" ht="13.5" thickBot="1" x14ac:dyDescent="0.25"/>
    <row r="30" spans="1:53" ht="13.5" thickBot="1" x14ac:dyDescent="0.25">
      <c r="A30" s="1" t="s">
        <v>2</v>
      </c>
      <c r="C30" s="6" t="s">
        <v>3</v>
      </c>
      <c r="D30" s="6" t="s">
        <v>4</v>
      </c>
      <c r="F30" s="6" t="s">
        <v>11</v>
      </c>
      <c r="G30" s="7" t="s">
        <v>12</v>
      </c>
      <c r="H30" s="8"/>
      <c r="J30" s="6" t="s">
        <v>5</v>
      </c>
      <c r="K30" s="7" t="s">
        <v>9</v>
      </c>
      <c r="L30" s="9"/>
      <c r="M30" s="1"/>
      <c r="N30" s="6" t="s">
        <v>6</v>
      </c>
      <c r="O30" s="6" t="s">
        <v>10</v>
      </c>
      <c r="P30" s="6"/>
      <c r="Q30" s="6"/>
      <c r="S30" s="10" t="s">
        <v>7</v>
      </c>
      <c r="T30" s="10" t="s">
        <v>8</v>
      </c>
      <c r="U30" s="10"/>
      <c r="W30" s="89"/>
      <c r="X30" s="89"/>
      <c r="Y30" s="89"/>
      <c r="Z30" s="89"/>
      <c r="AA30" s="89"/>
      <c r="AB30" s="89"/>
      <c r="AC30" s="89"/>
      <c r="AD30" s="89"/>
      <c r="AE30" s="89"/>
      <c r="AF30" s="88"/>
    </row>
    <row r="33" spans="1:52" x14ac:dyDescent="0.2">
      <c r="A33" s="76" t="s">
        <v>52</v>
      </c>
      <c r="B33" s="77"/>
      <c r="C33" s="88"/>
      <c r="D33" s="110" t="s">
        <v>97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</row>
    <row r="34" spans="1:52" x14ac:dyDescent="0.2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</row>
    <row r="35" spans="1:52" x14ac:dyDescent="0.2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</row>
    <row r="36" spans="1:52" x14ac:dyDescent="0.2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</row>
    <row r="37" spans="1:52" x14ac:dyDescent="0.2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</row>
    <row r="38" spans="1:52" x14ac:dyDescent="0.2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</row>
    <row r="39" spans="1:52" x14ac:dyDescent="0.2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</row>
    <row r="40" spans="1:52" x14ac:dyDescent="0.2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</row>
    <row r="41" spans="1:52" x14ac:dyDescent="0.2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</row>
    <row r="42" spans="1:52" x14ac:dyDescent="0.2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x14ac:dyDescent="0.2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x14ac:dyDescent="0.2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</row>
    <row r="45" spans="1:52" x14ac:dyDescent="0.2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</row>
    <row r="46" spans="1:52" x14ac:dyDescent="0.2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</row>
    <row r="47" spans="1:52" x14ac:dyDescent="0.2">
      <c r="A47" s="125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</row>
    <row r="48" spans="1:52" x14ac:dyDescent="0.2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</row>
    <row r="49" spans="1:52" x14ac:dyDescent="0.2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</row>
    <row r="50" spans="1:52" x14ac:dyDescent="0.2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</row>
    <row r="51" spans="1:52" x14ac:dyDescent="0.2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</row>
    <row r="52" spans="1:52" x14ac:dyDescent="0.2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</row>
    <row r="53" spans="1:52" x14ac:dyDescent="0.2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</row>
    <row r="54" spans="1:52" x14ac:dyDescent="0.2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</row>
    <row r="55" spans="1:52" x14ac:dyDescent="0.2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</row>
    <row r="113" spans="11:41" x14ac:dyDescent="0.2">
      <c r="K113" t="s">
        <v>38</v>
      </c>
      <c r="L113" t="s">
        <v>38</v>
      </c>
      <c r="M113" t="s">
        <v>38</v>
      </c>
      <c r="N113" t="s">
        <v>38</v>
      </c>
      <c r="O113" t="s">
        <v>38</v>
      </c>
      <c r="P113" t="s">
        <v>38</v>
      </c>
      <c r="Q113" t="s">
        <v>38</v>
      </c>
      <c r="R113" t="s">
        <v>38</v>
      </c>
      <c r="S113" t="s">
        <v>38</v>
      </c>
      <c r="T113" t="s">
        <v>38</v>
      </c>
      <c r="U113" t="s">
        <v>38</v>
      </c>
      <c r="V113" t="s">
        <v>38</v>
      </c>
      <c r="W113" t="s">
        <v>38</v>
      </c>
      <c r="X113" t="s">
        <v>38</v>
      </c>
      <c r="Y113" t="s">
        <v>38</v>
      </c>
      <c r="Z113" t="s">
        <v>38</v>
      </c>
      <c r="AA113" t="s">
        <v>38</v>
      </c>
      <c r="AB113" t="s">
        <v>38</v>
      </c>
      <c r="AC113" t="s">
        <v>38</v>
      </c>
      <c r="AD113" t="s">
        <v>38</v>
      </c>
      <c r="AE113" t="s">
        <v>38</v>
      </c>
      <c r="AF113" t="s">
        <v>38</v>
      </c>
      <c r="AG113" t="s">
        <v>38</v>
      </c>
      <c r="AH113" t="s">
        <v>38</v>
      </c>
      <c r="AI113" t="s">
        <v>38</v>
      </c>
      <c r="AJ113" t="s">
        <v>38</v>
      </c>
      <c r="AK113" t="s">
        <v>38</v>
      </c>
      <c r="AL113" t="s">
        <v>38</v>
      </c>
      <c r="AM113" t="s">
        <v>38</v>
      </c>
      <c r="AN113" t="s">
        <v>38</v>
      </c>
      <c r="AO113" t="s">
        <v>38</v>
      </c>
    </row>
  </sheetData>
  <sheetProtection algorithmName="SHA-512" hashValue="sQTMs+scbDOeSflVqjIjZciDr9qJfowB4x6I7XjoDthBI+yzrQ1VVFFKn2WVrb3eSZPjuYkdmXxqYkI1OQo7mQ==" saltValue="zD8AJI86ypF1WUsTxe/I4A==" spinCount="100000" sheet="1" objects="1" scenarios="1" selectLockedCells="1"/>
  <customSheetViews>
    <customSheetView guid="{373DB9E7-01A5-4475-B1B2-DC1CB6E7F0F3}" scale="115" fitToPage="1">
      <pane xSplit="2" ySplit="6" topLeftCell="C7" activePane="bottomRight" state="frozen"/>
      <selection pane="bottomRight" activeCell="G12" sqref="G12"/>
      <pageMargins left="0.31" right="0.19" top="0.47" bottom="0.36" header="0.18" footer="0.2"/>
      <pageSetup paperSize="9" scale="99" orientation="landscape" r:id="rId1"/>
      <headerFooter alignWithMargins="0"/>
    </customSheetView>
  </customSheetViews>
  <mergeCells count="32">
    <mergeCell ref="A52:AZ52"/>
    <mergeCell ref="A47:AZ47"/>
    <mergeCell ref="A48:AZ48"/>
    <mergeCell ref="A49:AZ49"/>
    <mergeCell ref="A50:AZ50"/>
    <mergeCell ref="A51:AZ51"/>
    <mergeCell ref="AY5:AZ5"/>
    <mergeCell ref="A1:AP1"/>
    <mergeCell ref="E5:I5"/>
    <mergeCell ref="AJ3:AN3"/>
    <mergeCell ref="D5:D6"/>
    <mergeCell ref="AT5:AX5"/>
    <mergeCell ref="AP5:AR5"/>
    <mergeCell ref="B3:G3"/>
    <mergeCell ref="L3:N3"/>
    <mergeCell ref="S3:Z3"/>
    <mergeCell ref="A34:AZ34"/>
    <mergeCell ref="A35:AZ35"/>
    <mergeCell ref="A53:AZ53"/>
    <mergeCell ref="A54:AZ54"/>
    <mergeCell ref="A55:AZ55"/>
    <mergeCell ref="A36:AZ36"/>
    <mergeCell ref="A37:AZ37"/>
    <mergeCell ref="A38:AZ38"/>
    <mergeCell ref="A39:AZ39"/>
    <mergeCell ref="A40:AZ40"/>
    <mergeCell ref="A41:AZ41"/>
    <mergeCell ref="A42:AZ42"/>
    <mergeCell ref="A43:AZ43"/>
    <mergeCell ref="A44:AZ44"/>
    <mergeCell ref="A45:AZ45"/>
    <mergeCell ref="A46:AZ46"/>
  </mergeCells>
  <phoneticPr fontId="0" type="noConversion"/>
  <conditionalFormatting sqref="K7:AO28">
    <cfRule type="expression" dxfId="10" priority="1">
      <formula>K7="U"</formula>
    </cfRule>
    <cfRule type="expression" dxfId="9" priority="2">
      <formula>K7="kk"</formula>
    </cfRule>
    <cfRule type="expression" dxfId="8" priority="3">
      <formula>K7="F"</formula>
    </cfRule>
    <cfRule type="expression" dxfId="7" priority="4">
      <formula>K7="K"</formula>
    </cfRule>
    <cfRule type="expression" dxfId="6" priority="9">
      <formula>K$6="So"</formula>
    </cfRule>
    <cfRule type="expression" dxfId="5" priority="10">
      <formula>K$6="Sa"</formula>
    </cfRule>
  </conditionalFormatting>
  <conditionalFormatting sqref="AM7:AO28">
    <cfRule type="expression" dxfId="4" priority="7">
      <formula>AM$6=""</formula>
    </cfRule>
  </conditionalFormatting>
  <conditionalFormatting sqref="AP7:AW28">
    <cfRule type="expression" dxfId="3" priority="5">
      <formula>#REF!="So"</formula>
    </cfRule>
    <cfRule type="expression" dxfId="2" priority="6">
      <formula>#REF!="Sa"</formula>
    </cfRule>
  </conditionalFormatting>
  <conditionalFormatting sqref="AX7:AZ28">
    <cfRule type="expression" dxfId="1" priority="11">
      <formula>#REF!="So"</formula>
    </cfRule>
    <cfRule type="expression" dxfId="0" priority="12">
      <formula>#REF!="Sa"</formula>
    </cfRule>
  </conditionalFormatting>
  <hyperlinks>
    <hyperlink ref="D33" r:id="rId2"/>
  </hyperlinks>
  <pageMargins left="0.31496062992125984" right="0.19685039370078741" top="0.47244094488188981" bottom="0.35433070866141736" header="0.19685039370078741" footer="0.19685039370078741"/>
  <pageSetup paperSize="9" scale="50" orientation="landscape" r:id="rId3"/>
  <headerFooter alignWithMargins="0"/>
  <ignoredErrors>
    <ignoredError sqref="J7 J14" formulaRange="1"/>
  </ignoredError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workbookViewId="0"/>
  </sheetViews>
  <sheetFormatPr baseColWidth="10" defaultRowHeight="12.75" x14ac:dyDescent="0.2"/>
  <cols>
    <col min="11" max="11" width="14.140625" bestFit="1" customWidth="1"/>
  </cols>
  <sheetData>
    <row r="1" spans="1:12" ht="15" x14ac:dyDescent="0.25">
      <c r="A1" s="42" t="s">
        <v>39</v>
      </c>
      <c r="B1" s="42" t="s">
        <v>40</v>
      </c>
      <c r="C1" s="42" t="s">
        <v>41</v>
      </c>
      <c r="D1" t="s">
        <v>42</v>
      </c>
      <c r="E1" t="s">
        <v>43</v>
      </c>
      <c r="F1" t="s">
        <v>44</v>
      </c>
      <c r="G1" s="42" t="s">
        <v>45</v>
      </c>
      <c r="H1" s="85" t="s">
        <v>95</v>
      </c>
      <c r="I1" s="14" t="s">
        <v>46</v>
      </c>
      <c r="J1" s="14" t="s">
        <v>47</v>
      </c>
      <c r="K1" s="43" t="s">
        <v>48</v>
      </c>
      <c r="L1" s="14" t="s">
        <v>49</v>
      </c>
    </row>
    <row r="2" spans="1:12" x14ac:dyDescent="0.2">
      <c r="A2" t="str">
        <f>IF(Erfassung!D7&gt;40,"",IF(Erfassung!$B7="","",Erfassung!$L$3))</f>
        <v/>
      </c>
      <c r="B2" t="str">
        <f>IF(Erfassung!D7&gt;40,"",IF(Erfassung!B7="","",Erfassung!B7))</f>
        <v/>
      </c>
      <c r="C2" t="str">
        <f>IF(Erfassung!D7&gt;40,"",IF(Erfassung!B7="","",2000))</f>
        <v/>
      </c>
      <c r="D2" t="str">
        <f>IF(Erfassung!D7&gt;40,"",IF(Erfassung!B7="","",Erfassung!C7))</f>
        <v/>
      </c>
      <c r="G2" s="12" t="str">
        <f>IF(Erfassung!D7&gt;40,"",IF(Erfassung!B7="","",Erfassung!$AJ$3))</f>
        <v/>
      </c>
      <c r="K2" s="44" t="str">
        <f>IF(Erfassung!D7&gt;40,"",IF(Erfassung!B7="","",Erfassung!AU7))</f>
        <v/>
      </c>
    </row>
    <row r="3" spans="1:12" x14ac:dyDescent="0.2">
      <c r="A3" t="str">
        <f>IF(Erfassung!D8&gt;40,"",IF(Erfassung!$B8="","",Erfassung!$L$3))</f>
        <v/>
      </c>
      <c r="B3" t="str">
        <f>IF(Erfassung!D8&gt;40,"",IF(Erfassung!B8="","",Erfassung!B8))</f>
        <v/>
      </c>
      <c r="C3" t="str">
        <f>IF(Erfassung!D8&gt;40,"",IF(Erfassung!B8="","",2000))</f>
        <v/>
      </c>
      <c r="D3" t="str">
        <f>IF(Erfassung!D8&gt;40,"",IF(Erfassung!B8="","",Erfassung!C8))</f>
        <v/>
      </c>
      <c r="G3" s="12" t="str">
        <f>IF(Erfassung!D8&gt;40,"",IF(Erfassung!B8="","",Erfassung!$AJ$3))</f>
        <v/>
      </c>
      <c r="K3" s="44" t="str">
        <f>IF(Erfassung!D8&gt;40,"",IF(Erfassung!B8="","",Erfassung!AU8))</f>
        <v/>
      </c>
    </row>
    <row r="4" spans="1:12" x14ac:dyDescent="0.2">
      <c r="A4" t="str">
        <f>IF(Erfassung!D9&gt;40,"",IF(Erfassung!$B9="","",Erfassung!$L$3))</f>
        <v/>
      </c>
      <c r="B4" t="str">
        <f>IF(Erfassung!D9&gt;40,"",IF(Erfassung!B9="","",Erfassung!B9))</f>
        <v/>
      </c>
      <c r="C4" t="str">
        <f>IF(Erfassung!D9&gt;40,"",IF(Erfassung!B9="","",2000))</f>
        <v/>
      </c>
      <c r="D4" t="str">
        <f>IF(Erfassung!D9&gt;40,"",IF(Erfassung!B9="","",Erfassung!C9))</f>
        <v/>
      </c>
      <c r="G4" s="12" t="str">
        <f>IF(Erfassung!D9&gt;40,"",IF(Erfassung!B9="","",Erfassung!$AJ$3))</f>
        <v/>
      </c>
      <c r="K4" s="44" t="str">
        <f>IF(Erfassung!D9&gt;40,"",IF(Erfassung!B9="","",Erfassung!AU9))</f>
        <v/>
      </c>
    </row>
    <row r="5" spans="1:12" x14ac:dyDescent="0.2">
      <c r="A5" t="str">
        <f>IF(Erfassung!D10&gt;40,"",IF(Erfassung!$B10="","",Erfassung!$L$3))</f>
        <v/>
      </c>
      <c r="B5" t="str">
        <f>IF(Erfassung!D10&gt;40,"",IF(Erfassung!B10="","",Erfassung!B10))</f>
        <v/>
      </c>
      <c r="C5" t="str">
        <f>IF(Erfassung!D10&gt;40,"",IF(Erfassung!B10="","",2000))</f>
        <v/>
      </c>
      <c r="D5" t="str">
        <f>IF(Erfassung!D10&gt;40,"",IF(Erfassung!B10="","",Erfassung!C10))</f>
        <v/>
      </c>
      <c r="G5" s="12" t="str">
        <f>IF(Erfassung!D10&gt;40,"",IF(Erfassung!B10="","",Erfassung!$AJ$3))</f>
        <v/>
      </c>
      <c r="K5" s="44" t="str">
        <f>IF(Erfassung!D10&gt;40,"",IF(Erfassung!B10="","",Erfassung!AU10))</f>
        <v/>
      </c>
    </row>
    <row r="6" spans="1:12" x14ac:dyDescent="0.2">
      <c r="A6" t="str">
        <f>IF(Erfassung!D11&gt;40,"",IF(Erfassung!$B11="","",Erfassung!$L$3))</f>
        <v/>
      </c>
      <c r="B6" t="str">
        <f>IF(Erfassung!D11&gt;40,"",IF(Erfassung!B11="","",Erfassung!B11))</f>
        <v/>
      </c>
      <c r="C6" t="str">
        <f>IF(Erfassung!D11&gt;40,"",IF(Erfassung!B11="","",2000))</f>
        <v/>
      </c>
      <c r="D6" t="str">
        <f>IF(Erfassung!D11&gt;40,"",IF(Erfassung!B11="","",Erfassung!C11))</f>
        <v/>
      </c>
      <c r="G6" s="12" t="str">
        <f>IF(Erfassung!D11&gt;40,"",IF(Erfassung!B11="","",Erfassung!$AJ$3))</f>
        <v/>
      </c>
      <c r="K6" s="44" t="str">
        <f>IF(Erfassung!D11&gt;40,"",IF(Erfassung!B11="","",Erfassung!AU11))</f>
        <v/>
      </c>
    </row>
    <row r="7" spans="1:12" x14ac:dyDescent="0.2">
      <c r="A7" t="str">
        <f>IF(Erfassung!D12&gt;40,"",IF(Erfassung!$B12="","",Erfassung!$L$3))</f>
        <v/>
      </c>
      <c r="B7" t="str">
        <f>IF(Erfassung!D12&gt;40,"",IF(Erfassung!B12="","",Erfassung!B12))</f>
        <v/>
      </c>
      <c r="C7" t="str">
        <f>IF(Erfassung!D12&gt;40,"",IF(Erfassung!B12="","",2000))</f>
        <v/>
      </c>
      <c r="D7" t="str">
        <f>IF(Erfassung!D12&gt;40,"",IF(Erfassung!B12="","",Erfassung!C12))</f>
        <v/>
      </c>
      <c r="G7" s="12" t="str">
        <f>IF(Erfassung!D12&gt;40,"",IF(Erfassung!B12="","",Erfassung!$AJ$3))</f>
        <v/>
      </c>
      <c r="K7" s="44" t="str">
        <f>IF(Erfassung!D12&gt;40,"",IF(Erfassung!B12="","",Erfassung!AU12))</f>
        <v/>
      </c>
    </row>
    <row r="8" spans="1:12" x14ac:dyDescent="0.2">
      <c r="A8" t="str">
        <f>IF(Erfassung!D13&gt;40,"",IF(Erfassung!$B13="","",Erfassung!$L$3))</f>
        <v/>
      </c>
      <c r="B8" t="str">
        <f>IF(Erfassung!D13&gt;40,"",IF(Erfassung!B13="","",Erfassung!B13))</f>
        <v/>
      </c>
      <c r="C8" t="str">
        <f>IF(Erfassung!D13&gt;40,"",IF(Erfassung!B13="","",2000))</f>
        <v/>
      </c>
      <c r="D8" t="str">
        <f>IF(Erfassung!D13&gt;40,"",IF(Erfassung!B13="","",Erfassung!C13))</f>
        <v/>
      </c>
      <c r="G8" s="12" t="str">
        <f>IF(Erfassung!D13&gt;40,"",IF(Erfassung!B13="","",Erfassung!$AJ$3))</f>
        <v/>
      </c>
      <c r="K8" s="44" t="str">
        <f>IF(Erfassung!D13&gt;40,"",IF(Erfassung!B13="","",Erfassung!AU13))</f>
        <v/>
      </c>
    </row>
    <row r="9" spans="1:12" x14ac:dyDescent="0.2">
      <c r="A9" t="str">
        <f>IF(Erfassung!D14&gt;40,"",IF(Erfassung!$B14="","",Erfassung!$L$3))</f>
        <v/>
      </c>
      <c r="B9" t="str">
        <f>IF(Erfassung!D14&gt;40,"",IF(Erfassung!B14="","",Erfassung!B14))</f>
        <v/>
      </c>
      <c r="C9" t="str">
        <f>IF(Erfassung!D14&gt;40,"",IF(Erfassung!B14="","",2000))</f>
        <v/>
      </c>
      <c r="D9" t="str">
        <f>IF(Erfassung!D14&gt;40,"",IF(Erfassung!B14="","",Erfassung!C14))</f>
        <v/>
      </c>
      <c r="G9" s="12" t="str">
        <f>IF(Erfassung!D14&gt;40,"",IF(Erfassung!B14="","",Erfassung!$AJ$3))</f>
        <v/>
      </c>
      <c r="K9" s="44" t="str">
        <f>IF(Erfassung!D14&gt;40,"",IF(Erfassung!B14="","",Erfassung!AU14))</f>
        <v/>
      </c>
    </row>
    <row r="10" spans="1:12" x14ac:dyDescent="0.2">
      <c r="A10" t="str">
        <f>IF(Erfassung!D15&gt;40,"",IF(Erfassung!$B15="","",Erfassung!$L$3))</f>
        <v/>
      </c>
      <c r="B10" t="str">
        <f>IF(Erfassung!D15&gt;40,"",IF(Erfassung!B15="","",Erfassung!B15))</f>
        <v/>
      </c>
      <c r="C10" t="str">
        <f>IF(Erfassung!D15&gt;40,"",IF(Erfassung!B15="","",2000))</f>
        <v/>
      </c>
      <c r="D10" t="str">
        <f>IF(Erfassung!D15&gt;40,"",IF(Erfassung!B15="","",Erfassung!C15))</f>
        <v/>
      </c>
      <c r="G10" s="12" t="str">
        <f>IF(Erfassung!D15&gt;40,"",IF(Erfassung!B15="","",Erfassung!$AJ$3))</f>
        <v/>
      </c>
      <c r="K10" s="44" t="str">
        <f>IF(Erfassung!D15&gt;40,"",IF(Erfassung!B15="","",Erfassung!AU15))</f>
        <v/>
      </c>
    </row>
    <row r="11" spans="1:12" x14ac:dyDescent="0.2">
      <c r="A11" t="str">
        <f>IF(Erfassung!D16&gt;40,"",IF(Erfassung!$B16="","",Erfassung!$L$3))</f>
        <v/>
      </c>
      <c r="B11" t="str">
        <f>IF(Erfassung!D16&gt;40,"",IF(Erfassung!B16="","",Erfassung!B16))</f>
        <v/>
      </c>
      <c r="C11" t="str">
        <f>IF(Erfassung!D16&gt;40,"",IF(Erfassung!B16="","",2000))</f>
        <v/>
      </c>
      <c r="D11" t="str">
        <f>IF(Erfassung!D16&gt;40,"",IF(Erfassung!B16="","",Erfassung!C16))</f>
        <v/>
      </c>
      <c r="G11" s="12" t="str">
        <f>IF(Erfassung!D16&gt;40,"",IF(Erfassung!B16="","",Erfassung!$AJ$3))</f>
        <v/>
      </c>
      <c r="K11" s="44" t="str">
        <f>IF(Erfassung!D16&gt;40,"",IF(Erfassung!B16="","",Erfassung!AU16))</f>
        <v/>
      </c>
    </row>
    <row r="12" spans="1:12" x14ac:dyDescent="0.2">
      <c r="A12" t="str">
        <f>IF(Erfassung!D17&gt;40,"",IF(Erfassung!$B17="","",Erfassung!$L$3))</f>
        <v/>
      </c>
      <c r="B12" t="str">
        <f>IF(Erfassung!D17&gt;40,"",IF(Erfassung!B17="","",Erfassung!B17))</f>
        <v/>
      </c>
      <c r="C12" t="str">
        <f>IF(Erfassung!D17&gt;40,"",IF(Erfassung!B17="","",2000))</f>
        <v/>
      </c>
      <c r="D12" t="str">
        <f>IF(Erfassung!D17&gt;40,"",IF(Erfassung!B17="","",Erfassung!C17))</f>
        <v/>
      </c>
      <c r="G12" s="12" t="str">
        <f>IF(Erfassung!D17&gt;40,"",IF(Erfassung!B17="","",Erfassung!$AJ$3))</f>
        <v/>
      </c>
      <c r="K12" s="44" t="str">
        <f>IF(Erfassung!D17&gt;40,"",IF(Erfassung!B17="","",Erfassung!AU17))</f>
        <v/>
      </c>
    </row>
    <row r="13" spans="1:12" x14ac:dyDescent="0.2">
      <c r="A13" t="str">
        <f>IF(Erfassung!D18&gt;40,"",IF(Erfassung!$B18="","",Erfassung!$L$3))</f>
        <v/>
      </c>
      <c r="B13" t="str">
        <f>IF(Erfassung!D18&gt;40,"",IF(Erfassung!B18="","",Erfassung!B18))</f>
        <v/>
      </c>
      <c r="C13" t="str">
        <f>IF(Erfassung!D18&gt;40,"",IF(Erfassung!B18="","",2000))</f>
        <v/>
      </c>
      <c r="D13" t="str">
        <f>IF(Erfassung!D18&gt;40,"",IF(Erfassung!B18="","",Erfassung!C18))</f>
        <v/>
      </c>
      <c r="G13" s="12" t="str">
        <f>IF(Erfassung!D18&gt;40,"",IF(Erfassung!B18="","",Erfassung!$AJ$3))</f>
        <v/>
      </c>
      <c r="K13" s="44" t="str">
        <f>IF(Erfassung!D18&gt;40,"",IF(Erfassung!B18="","",Erfassung!AU18))</f>
        <v/>
      </c>
    </row>
    <row r="14" spans="1:12" x14ac:dyDescent="0.2">
      <c r="A14" t="str">
        <f>IF(Erfassung!D19&gt;40,"",IF(Erfassung!$B19="","",Erfassung!$L$3))</f>
        <v/>
      </c>
      <c r="B14" t="str">
        <f>IF(Erfassung!D19&gt;40,"",IF(Erfassung!B19="","",Erfassung!B19))</f>
        <v/>
      </c>
      <c r="C14" t="str">
        <f>IF(Erfassung!D19&gt;40,"",IF(Erfassung!B19="","",2000))</f>
        <v/>
      </c>
      <c r="D14" t="str">
        <f>IF(Erfassung!D19&gt;40,"",IF(Erfassung!B19="","",Erfassung!C19))</f>
        <v/>
      </c>
      <c r="G14" s="12" t="str">
        <f>IF(Erfassung!D19&gt;40,"",IF(Erfassung!B19="","",Erfassung!$AJ$3))</f>
        <v/>
      </c>
      <c r="K14" s="44" t="str">
        <f>IF(Erfassung!D19&gt;40,"",IF(Erfassung!B19="","",Erfassung!AU19))</f>
        <v/>
      </c>
    </row>
    <row r="15" spans="1:12" x14ac:dyDescent="0.2">
      <c r="A15" t="str">
        <f>IF(Erfassung!D20&gt;40,"",IF(Erfassung!$B20="","",Erfassung!$L$3))</f>
        <v/>
      </c>
      <c r="B15" t="str">
        <f>IF(Erfassung!D20&gt;40,"",IF(Erfassung!B20="","",Erfassung!B20))</f>
        <v/>
      </c>
      <c r="C15" t="str">
        <f>IF(Erfassung!D20&gt;40,"",IF(Erfassung!B20="","",2000))</f>
        <v/>
      </c>
      <c r="D15" t="str">
        <f>IF(Erfassung!D20&gt;40,"",IF(Erfassung!B20="","",Erfassung!C20))</f>
        <v/>
      </c>
      <c r="G15" s="12" t="str">
        <f>IF(Erfassung!D20&gt;40,"",IF(Erfassung!B20="","",Erfassung!$AJ$3))</f>
        <v/>
      </c>
      <c r="K15" s="44" t="str">
        <f>IF(Erfassung!D20&gt;40,"",IF(Erfassung!B20="","",Erfassung!AU20))</f>
        <v/>
      </c>
    </row>
    <row r="16" spans="1:12" x14ac:dyDescent="0.2">
      <c r="A16" t="str">
        <f>IF(Erfassung!D21&gt;40,"",IF(Erfassung!$B21="","",Erfassung!$L$3))</f>
        <v/>
      </c>
      <c r="B16" t="str">
        <f>IF(Erfassung!D21&gt;40,"",IF(Erfassung!B21="","",Erfassung!B21))</f>
        <v/>
      </c>
      <c r="C16" t="str">
        <f>IF(Erfassung!D21&gt;40,"",IF(Erfassung!B21="","",2000))</f>
        <v/>
      </c>
      <c r="D16" t="str">
        <f>IF(Erfassung!D21&gt;40,"",IF(Erfassung!B21="","",Erfassung!C21))</f>
        <v/>
      </c>
      <c r="G16" s="12" t="str">
        <f>IF(Erfassung!D21&gt;40,"",IF(Erfassung!B21="","",Erfassung!$AJ$3))</f>
        <v/>
      </c>
      <c r="K16" s="44" t="str">
        <f>IF(Erfassung!D21&gt;40,"",IF(Erfassung!B21="","",Erfassung!AU21))</f>
        <v/>
      </c>
    </row>
    <row r="17" spans="1:11" x14ac:dyDescent="0.2">
      <c r="A17" t="str">
        <f>IF(Erfassung!D22&gt;40,"",IF(Erfassung!$B22="","",Erfassung!$L$3))</f>
        <v/>
      </c>
      <c r="B17" t="str">
        <f>IF(Erfassung!D22&gt;40,"",IF(Erfassung!B22="","",Erfassung!B22))</f>
        <v/>
      </c>
      <c r="C17" t="str">
        <f>IF(Erfassung!D22&gt;40,"",IF(Erfassung!B22="","",2000))</f>
        <v/>
      </c>
      <c r="D17" t="str">
        <f>IF(Erfassung!D22&gt;40,"",IF(Erfassung!B22="","",Erfassung!C22))</f>
        <v/>
      </c>
      <c r="G17" s="12" t="str">
        <f>IF(Erfassung!D22&gt;40,"",IF(Erfassung!B22="","",Erfassung!$AJ$3))</f>
        <v/>
      </c>
      <c r="K17" s="44" t="str">
        <f>IF(Erfassung!D22&gt;40,"",IF(Erfassung!B22="","",Erfassung!AU22))</f>
        <v/>
      </c>
    </row>
    <row r="18" spans="1:11" x14ac:dyDescent="0.2">
      <c r="A18" t="str">
        <f>IF(Erfassung!D23&gt;40,"",IF(Erfassung!$B23="","",Erfassung!$L$3))</f>
        <v/>
      </c>
      <c r="B18" t="str">
        <f>IF(Erfassung!D23&gt;40,"",IF(Erfassung!B23="","",Erfassung!B23))</f>
        <v/>
      </c>
      <c r="C18" t="str">
        <f>IF(Erfassung!D23&gt;40,"",IF(Erfassung!B23="","",2000))</f>
        <v/>
      </c>
      <c r="D18" t="str">
        <f>IF(Erfassung!D23&gt;40,"",IF(Erfassung!B23="","",Erfassung!C23))</f>
        <v/>
      </c>
      <c r="G18" s="12" t="str">
        <f>IF(Erfassung!D23&gt;40,"",IF(Erfassung!B23="","",Erfassung!$AJ$3))</f>
        <v/>
      </c>
      <c r="K18" s="44" t="str">
        <f>IF(Erfassung!D23&gt;40,"",IF(Erfassung!B23="","",Erfassung!AU23))</f>
        <v/>
      </c>
    </row>
    <row r="19" spans="1:11" x14ac:dyDescent="0.2">
      <c r="A19" t="str">
        <f>IF(Erfassung!D24&gt;40,"",IF(Erfassung!$B24="","",Erfassung!$L$3))</f>
        <v/>
      </c>
      <c r="B19" t="str">
        <f>IF(Erfassung!D24&gt;40,"",IF(Erfassung!B24="","",Erfassung!B24))</f>
        <v/>
      </c>
      <c r="C19" t="str">
        <f>IF(Erfassung!D24&gt;40,"",IF(Erfassung!B24="","",2000))</f>
        <v/>
      </c>
      <c r="D19" t="str">
        <f>IF(Erfassung!D24&gt;40,"",IF(Erfassung!B24="","",Erfassung!C24))</f>
        <v/>
      </c>
      <c r="G19" s="12" t="str">
        <f>IF(Erfassung!D24&gt;40,"",IF(Erfassung!B24="","",Erfassung!$AJ$3))</f>
        <v/>
      </c>
      <c r="K19" s="44" t="str">
        <f>IF(Erfassung!D24&gt;40,"",IF(Erfassung!B24="","",Erfassung!AU24))</f>
        <v/>
      </c>
    </row>
    <row r="20" spans="1:11" x14ac:dyDescent="0.2">
      <c r="A20" t="str">
        <f>IF(Erfassung!D25&gt;40,"",IF(Erfassung!$B25="","",Erfassung!$L$3))</f>
        <v/>
      </c>
      <c r="B20" t="str">
        <f>IF(Erfassung!D25&gt;40,"",IF(Erfassung!B25="","",Erfassung!B25))</f>
        <v/>
      </c>
      <c r="C20" t="str">
        <f>IF(Erfassung!D25&gt;40,"",IF(Erfassung!B25="","",2000))</f>
        <v/>
      </c>
      <c r="D20" t="str">
        <f>IF(Erfassung!D25&gt;40,"",IF(Erfassung!B25="","",Erfassung!C25))</f>
        <v/>
      </c>
      <c r="G20" s="12" t="str">
        <f>IF(Erfassung!D25&gt;40,"",IF(Erfassung!B25="","",Erfassung!$AJ$3))</f>
        <v/>
      </c>
      <c r="K20" s="44" t="str">
        <f>IF(Erfassung!D25&gt;40,"",IF(Erfassung!B25="","",Erfassung!AU25))</f>
        <v/>
      </c>
    </row>
    <row r="21" spans="1:11" x14ac:dyDescent="0.2">
      <c r="A21" t="str">
        <f>IF(Erfassung!D26&gt;40,"",IF(Erfassung!$B26="","",Erfassung!$L$3))</f>
        <v/>
      </c>
      <c r="B21" t="str">
        <f>IF(Erfassung!D26&gt;40,"",IF(Erfassung!B26="","",Erfassung!B26))</f>
        <v/>
      </c>
      <c r="C21" t="str">
        <f>IF(Erfassung!D26&gt;40,"",IF(Erfassung!B26="","",2000))</f>
        <v/>
      </c>
      <c r="D21" t="str">
        <f>IF(Erfassung!D26&gt;40,"",IF(Erfassung!B26="","",Erfassung!C26))</f>
        <v/>
      </c>
      <c r="G21" s="12" t="str">
        <f>IF(Erfassung!D26&gt;40,"",IF(Erfassung!B26="","",Erfassung!$AJ$3))</f>
        <v/>
      </c>
      <c r="K21" s="44" t="str">
        <f>IF(Erfassung!D26&gt;40,"",IF(Erfassung!B26="","",Erfassung!AU26))</f>
        <v/>
      </c>
    </row>
    <row r="22" spans="1:11" x14ac:dyDescent="0.2">
      <c r="A22" t="str">
        <f>IF(Erfassung!D27&gt;40,"",IF(Erfassung!$B27="","",Erfassung!$L$3))</f>
        <v/>
      </c>
      <c r="B22" t="str">
        <f>IF(Erfassung!D27&gt;40,"",IF(Erfassung!B27="","",Erfassung!B27))</f>
        <v/>
      </c>
      <c r="C22" t="str">
        <f>IF(Erfassung!D27&gt;40,"",IF(Erfassung!B27="","",2000))</f>
        <v/>
      </c>
      <c r="D22" t="str">
        <f>IF(Erfassung!D27&gt;40,"",IF(Erfassung!B27="","",Erfassung!C27))</f>
        <v/>
      </c>
      <c r="G22" s="12" t="str">
        <f>IF(Erfassung!D27&gt;40,"",IF(Erfassung!B27="","",Erfassung!$AJ$3))</f>
        <v/>
      </c>
      <c r="K22" s="44" t="str">
        <f>IF(Erfassung!D27&gt;40,"",IF(Erfassung!B27="","",Erfassung!AU27))</f>
        <v/>
      </c>
    </row>
    <row r="23" spans="1:11" x14ac:dyDescent="0.2">
      <c r="A23" t="str">
        <f>IF(Erfassung!D28&gt;40,"",IF(Erfassung!$B28="","",Erfassung!$L$3))</f>
        <v/>
      </c>
      <c r="B23" t="str">
        <f>IF(Erfassung!D28&gt;40,"",IF(Erfassung!B28="","",Erfassung!B28))</f>
        <v/>
      </c>
      <c r="C23" t="str">
        <f>IF(Erfassung!D28&gt;40,"",IF(Erfassung!B28="","",2000))</f>
        <v/>
      </c>
      <c r="D23" t="str">
        <f>IF(Erfassung!D28&gt;40,"",IF(Erfassung!B28="","",Erfassung!C28))</f>
        <v/>
      </c>
      <c r="G23" s="12" t="str">
        <f>IF(Erfassung!D28&gt;40,"",IF(Erfassung!B28="","",Erfassung!$AJ$3))</f>
        <v/>
      </c>
      <c r="K23" s="44" t="str">
        <f>IF(Erfassung!D28&gt;40,"",IF(Erfassung!B28="","",Erfassung!AU28))</f>
        <v/>
      </c>
    </row>
    <row r="24" spans="1:11" x14ac:dyDescent="0.2">
      <c r="A24" t="str">
        <f>A2</f>
        <v/>
      </c>
      <c r="B24" t="str">
        <f>B2</f>
        <v/>
      </c>
      <c r="C24" t="str">
        <f>IF(Erfassung!D7&gt;40,"",IF(Erfassung!B7="","",2010))</f>
        <v/>
      </c>
      <c r="D24" t="str">
        <f>IF(Erfassung!D7&gt;40,"",IF(Erfassung!B7="","",Erfassung!C7))</f>
        <v/>
      </c>
      <c r="G24" s="12" t="str">
        <f>G2</f>
        <v/>
      </c>
      <c r="K24" s="44" t="str">
        <f>IF(Erfassung!D7&gt;40,"",IF(Erfassung!B7="","",Erfassung!AV7))</f>
        <v/>
      </c>
    </row>
    <row r="25" spans="1:11" x14ac:dyDescent="0.2">
      <c r="A25" t="str">
        <f t="shared" ref="A25:A88" si="0">A3</f>
        <v/>
      </c>
      <c r="B25" t="str">
        <f t="shared" ref="B25:B87" si="1">B3</f>
        <v/>
      </c>
      <c r="C25" t="str">
        <f>IF(Erfassung!D8&gt;40,"",IF(Erfassung!B8="","",2010))</f>
        <v/>
      </c>
      <c r="D25" t="str">
        <f>IF(Erfassung!D8&gt;40,"",IF(Erfassung!B8="","",Erfassung!C8))</f>
        <v/>
      </c>
      <c r="G25" s="12" t="str">
        <f t="shared" ref="G25:G88" si="2">G3</f>
        <v/>
      </c>
      <c r="K25" s="44" t="str">
        <f>IF(Erfassung!D8&gt;40,"",IF(Erfassung!B8="","",Erfassung!AV8))</f>
        <v/>
      </c>
    </row>
    <row r="26" spans="1:11" x14ac:dyDescent="0.2">
      <c r="A26" t="str">
        <f t="shared" si="0"/>
        <v/>
      </c>
      <c r="B26" t="str">
        <f t="shared" si="1"/>
        <v/>
      </c>
      <c r="C26" t="str">
        <f>IF(Erfassung!D9&gt;40,"",IF(Erfassung!B9="","",2010))</f>
        <v/>
      </c>
      <c r="D26" t="str">
        <f>IF(Erfassung!D9&gt;40,"",IF(Erfassung!B9="","",Erfassung!C9))</f>
        <v/>
      </c>
      <c r="G26" s="12" t="str">
        <f t="shared" si="2"/>
        <v/>
      </c>
      <c r="K26" s="44" t="str">
        <f>IF(Erfassung!D9&gt;40,"",IF(Erfassung!B9="","",Erfassung!AV9))</f>
        <v/>
      </c>
    </row>
    <row r="27" spans="1:11" x14ac:dyDescent="0.2">
      <c r="A27" t="str">
        <f t="shared" si="0"/>
        <v/>
      </c>
      <c r="B27" t="str">
        <f t="shared" si="1"/>
        <v/>
      </c>
      <c r="C27" t="str">
        <f>IF(Erfassung!D10&gt;40,"",IF(Erfassung!B10="","",2010))</f>
        <v/>
      </c>
      <c r="D27" t="str">
        <f>IF(Erfassung!D10&gt;40,"",IF(Erfassung!B10="","",Erfassung!C10))</f>
        <v/>
      </c>
      <c r="G27" s="12" t="str">
        <f t="shared" si="2"/>
        <v/>
      </c>
      <c r="K27" s="44" t="str">
        <f>IF(Erfassung!D10&gt;40,"",IF(Erfassung!B10="","",Erfassung!AV10))</f>
        <v/>
      </c>
    </row>
    <row r="28" spans="1:11" x14ac:dyDescent="0.2">
      <c r="A28" t="str">
        <f t="shared" si="0"/>
        <v/>
      </c>
      <c r="B28" t="str">
        <f t="shared" si="1"/>
        <v/>
      </c>
      <c r="C28" t="str">
        <f>IF(Erfassung!D11&gt;40,"",IF(Erfassung!B11="","",2010))</f>
        <v/>
      </c>
      <c r="D28" t="str">
        <f>IF(Erfassung!D11&gt;40,"",IF(Erfassung!B11="","",Erfassung!C11))</f>
        <v/>
      </c>
      <c r="G28" s="12" t="str">
        <f t="shared" si="2"/>
        <v/>
      </c>
      <c r="K28" s="44" t="str">
        <f>IF(Erfassung!D11&gt;40,"",IF(Erfassung!B11="","",Erfassung!AV11))</f>
        <v/>
      </c>
    </row>
    <row r="29" spans="1:11" x14ac:dyDescent="0.2">
      <c r="A29" t="str">
        <f t="shared" si="0"/>
        <v/>
      </c>
      <c r="B29" t="str">
        <f t="shared" si="1"/>
        <v/>
      </c>
      <c r="C29" t="str">
        <f>IF(Erfassung!D12&gt;40,"",IF(Erfassung!B12="","",2010))</f>
        <v/>
      </c>
      <c r="D29" t="str">
        <f>IF(Erfassung!D12&gt;40,"",IF(Erfassung!B12="","",Erfassung!C12))</f>
        <v/>
      </c>
      <c r="G29" s="12" t="str">
        <f t="shared" si="2"/>
        <v/>
      </c>
      <c r="K29" s="44" t="str">
        <f>IF(Erfassung!D12&gt;40,"",IF(Erfassung!B12="","",Erfassung!AV12))</f>
        <v/>
      </c>
    </row>
    <row r="30" spans="1:11" x14ac:dyDescent="0.2">
      <c r="A30" t="str">
        <f t="shared" si="0"/>
        <v/>
      </c>
      <c r="B30" t="str">
        <f t="shared" si="1"/>
        <v/>
      </c>
      <c r="C30" t="str">
        <f>IF(Erfassung!D13&gt;40,"",IF(Erfassung!B13="","",2010))</f>
        <v/>
      </c>
      <c r="D30" t="str">
        <f>IF(Erfassung!D13&gt;40,"",IF(Erfassung!B13="","",Erfassung!C13))</f>
        <v/>
      </c>
      <c r="G30" s="12" t="str">
        <f t="shared" si="2"/>
        <v/>
      </c>
      <c r="J30" s="44"/>
      <c r="K30" s="44" t="str">
        <f>IF(Erfassung!D13&gt;40,"",IF(Erfassung!B13="","",Erfassung!AV13))</f>
        <v/>
      </c>
    </row>
    <row r="31" spans="1:11" x14ac:dyDescent="0.2">
      <c r="A31" t="str">
        <f t="shared" si="0"/>
        <v/>
      </c>
      <c r="B31" t="str">
        <f t="shared" si="1"/>
        <v/>
      </c>
      <c r="C31" t="str">
        <f>IF(Erfassung!D14&gt;40,"",IF(Erfassung!B14="","",2010))</f>
        <v/>
      </c>
      <c r="D31" t="str">
        <f>IF(Erfassung!D14&gt;40,"",IF(Erfassung!B14="","",Erfassung!C14))</f>
        <v/>
      </c>
      <c r="G31" s="12" t="str">
        <f t="shared" si="2"/>
        <v/>
      </c>
      <c r="J31" s="44"/>
      <c r="K31" s="44" t="str">
        <f>IF(Erfassung!D14&gt;40,"",IF(Erfassung!B14="","",Erfassung!AV14))</f>
        <v/>
      </c>
    </row>
    <row r="32" spans="1:11" x14ac:dyDescent="0.2">
      <c r="A32" t="str">
        <f t="shared" si="0"/>
        <v/>
      </c>
      <c r="B32" t="str">
        <f t="shared" si="1"/>
        <v/>
      </c>
      <c r="C32" t="str">
        <f>IF(Erfassung!D15&gt;40,"",IF(Erfassung!B15="","",2010))</f>
        <v/>
      </c>
      <c r="D32" t="str">
        <f>IF(Erfassung!D15&gt;40,"",IF(Erfassung!B15="","",Erfassung!C15))</f>
        <v/>
      </c>
      <c r="G32" s="12" t="str">
        <f t="shared" si="2"/>
        <v/>
      </c>
      <c r="K32" s="44" t="str">
        <f>IF(Erfassung!D15&gt;40,"",IF(Erfassung!B15="","",Erfassung!AV15))</f>
        <v/>
      </c>
    </row>
    <row r="33" spans="1:11" x14ac:dyDescent="0.2">
      <c r="A33" t="str">
        <f t="shared" si="0"/>
        <v/>
      </c>
      <c r="B33" t="str">
        <f t="shared" si="1"/>
        <v/>
      </c>
      <c r="C33" t="str">
        <f>IF(Erfassung!D16&gt;40,"",IF(Erfassung!B16="","",2010))</f>
        <v/>
      </c>
      <c r="D33" t="str">
        <f>IF(Erfassung!D16&gt;40,"",IF(Erfassung!B16="","",Erfassung!C16))</f>
        <v/>
      </c>
      <c r="G33" s="12" t="str">
        <f t="shared" si="2"/>
        <v/>
      </c>
      <c r="K33" s="44" t="str">
        <f>IF(Erfassung!D16&gt;40,"",IF(Erfassung!B16="","",Erfassung!AV16))</f>
        <v/>
      </c>
    </row>
    <row r="34" spans="1:11" x14ac:dyDescent="0.2">
      <c r="A34" t="str">
        <f t="shared" si="0"/>
        <v/>
      </c>
      <c r="B34" t="str">
        <f t="shared" si="1"/>
        <v/>
      </c>
      <c r="C34" t="str">
        <f>IF(Erfassung!D17&gt;40,"",IF(Erfassung!B17="","",2010))</f>
        <v/>
      </c>
      <c r="D34" t="str">
        <f>IF(Erfassung!D17&gt;40,"",IF(Erfassung!B17="","",Erfassung!C17))</f>
        <v/>
      </c>
      <c r="G34" s="12" t="str">
        <f t="shared" si="2"/>
        <v/>
      </c>
      <c r="H34" s="44"/>
      <c r="K34" s="44" t="str">
        <f>IF(Erfassung!D17&gt;40,"",IF(Erfassung!B17="","",Erfassung!AV17))</f>
        <v/>
      </c>
    </row>
    <row r="35" spans="1:11" x14ac:dyDescent="0.2">
      <c r="A35" t="str">
        <f t="shared" si="0"/>
        <v/>
      </c>
      <c r="B35" t="str">
        <f t="shared" si="1"/>
        <v/>
      </c>
      <c r="C35" t="str">
        <f>IF(Erfassung!D18&gt;40,"",IF(Erfassung!B18="","",2010))</f>
        <v/>
      </c>
      <c r="D35" t="str">
        <f>IF(Erfassung!D18&gt;40,"",IF(Erfassung!B18="","",Erfassung!C18))</f>
        <v/>
      </c>
      <c r="G35" s="12" t="str">
        <f t="shared" si="2"/>
        <v/>
      </c>
      <c r="K35" s="44" t="str">
        <f>IF(Erfassung!D18&gt;40,"",IF(Erfassung!B18="","",Erfassung!AV18))</f>
        <v/>
      </c>
    </row>
    <row r="36" spans="1:11" x14ac:dyDescent="0.2">
      <c r="A36" t="str">
        <f t="shared" si="0"/>
        <v/>
      </c>
      <c r="B36" t="str">
        <f t="shared" si="1"/>
        <v/>
      </c>
      <c r="C36" t="str">
        <f>IF(Erfassung!D19&gt;40,"",IF(Erfassung!B19="","",2010))</f>
        <v/>
      </c>
      <c r="D36" t="str">
        <f>IF(Erfassung!D19&gt;40,"",IF(Erfassung!B19="","",Erfassung!C19))</f>
        <v/>
      </c>
      <c r="G36" s="12" t="str">
        <f t="shared" si="2"/>
        <v/>
      </c>
      <c r="J36" s="44"/>
      <c r="K36" s="44" t="str">
        <f>IF(Erfassung!D19&gt;40,"",IF(Erfassung!B19="","",Erfassung!AV19))</f>
        <v/>
      </c>
    </row>
    <row r="37" spans="1:11" x14ac:dyDescent="0.2">
      <c r="A37" t="str">
        <f t="shared" si="0"/>
        <v/>
      </c>
      <c r="B37" t="str">
        <f t="shared" si="1"/>
        <v/>
      </c>
      <c r="C37" t="str">
        <f>IF(Erfassung!D20&gt;40,"",IF(Erfassung!B20="","",2010))</f>
        <v/>
      </c>
      <c r="D37" t="str">
        <f>IF(Erfassung!D20&gt;40,"",IF(Erfassung!B20="","",Erfassung!C20))</f>
        <v/>
      </c>
      <c r="G37" s="12" t="str">
        <f t="shared" si="2"/>
        <v/>
      </c>
      <c r="J37" s="44"/>
      <c r="K37" s="44" t="str">
        <f>IF(Erfassung!D20&gt;40,"",IF(Erfassung!B20="","",Erfassung!AV20))</f>
        <v/>
      </c>
    </row>
    <row r="38" spans="1:11" x14ac:dyDescent="0.2">
      <c r="A38" t="str">
        <f t="shared" si="0"/>
        <v/>
      </c>
      <c r="B38" t="str">
        <f t="shared" si="1"/>
        <v/>
      </c>
      <c r="C38" t="str">
        <f>IF(Erfassung!D21&gt;40,"",IF(Erfassung!B21="","",2010))</f>
        <v/>
      </c>
      <c r="D38" t="str">
        <f>IF(Erfassung!D21&gt;40,"",IF(Erfassung!B21="","",Erfassung!C21))</f>
        <v/>
      </c>
      <c r="G38" s="12" t="str">
        <f t="shared" si="2"/>
        <v/>
      </c>
      <c r="K38" s="44" t="str">
        <f>IF(Erfassung!D21&gt;40,"",IF(Erfassung!B21="","",Erfassung!AV21))</f>
        <v/>
      </c>
    </row>
    <row r="39" spans="1:11" x14ac:dyDescent="0.2">
      <c r="A39" t="str">
        <f t="shared" si="0"/>
        <v/>
      </c>
      <c r="B39" t="str">
        <f t="shared" si="1"/>
        <v/>
      </c>
      <c r="C39" t="str">
        <f>IF(Erfassung!D22&gt;40,"",IF(Erfassung!B22="","",2010))</f>
        <v/>
      </c>
      <c r="D39" t="str">
        <f>IF(Erfassung!D22&gt;40,"",IF(Erfassung!B22="","",Erfassung!C22))</f>
        <v/>
      </c>
      <c r="G39" s="12" t="str">
        <f t="shared" si="2"/>
        <v/>
      </c>
      <c r="K39" s="44" t="str">
        <f>IF(Erfassung!D22&gt;40,"",IF(Erfassung!B22="","",Erfassung!AV22))</f>
        <v/>
      </c>
    </row>
    <row r="40" spans="1:11" x14ac:dyDescent="0.2">
      <c r="A40" t="str">
        <f t="shared" si="0"/>
        <v/>
      </c>
      <c r="B40" t="str">
        <f t="shared" si="1"/>
        <v/>
      </c>
      <c r="C40" t="str">
        <f>IF(Erfassung!D23&gt;40,"",IF(Erfassung!B23="","",2010))</f>
        <v/>
      </c>
      <c r="D40" t="str">
        <f>IF(Erfassung!D23&gt;40,"",IF(Erfassung!B23="","",Erfassung!C23))</f>
        <v/>
      </c>
      <c r="G40" s="12" t="str">
        <f t="shared" si="2"/>
        <v/>
      </c>
      <c r="H40" s="44"/>
      <c r="K40" s="44" t="str">
        <f>IF(Erfassung!D23&gt;40,"",IF(Erfassung!B23="","",Erfassung!AV23))</f>
        <v/>
      </c>
    </row>
    <row r="41" spans="1:11" x14ac:dyDescent="0.2">
      <c r="A41" t="str">
        <f t="shared" si="0"/>
        <v/>
      </c>
      <c r="B41" t="str">
        <f t="shared" si="1"/>
        <v/>
      </c>
      <c r="C41" t="str">
        <f>IF(Erfassung!D24&gt;40,"",IF(Erfassung!B24="","",2010))</f>
        <v/>
      </c>
      <c r="D41" t="str">
        <f>IF(Erfassung!D24&gt;40,"",IF(Erfassung!B24="","",Erfassung!C24))</f>
        <v/>
      </c>
      <c r="G41" s="12" t="str">
        <f t="shared" si="2"/>
        <v/>
      </c>
      <c r="K41" s="44" t="str">
        <f>IF(Erfassung!D24&gt;40,"",IF(Erfassung!B24="","",Erfassung!AV24))</f>
        <v/>
      </c>
    </row>
    <row r="42" spans="1:11" x14ac:dyDescent="0.2">
      <c r="A42" t="str">
        <f t="shared" si="0"/>
        <v/>
      </c>
      <c r="B42" t="str">
        <f t="shared" si="1"/>
        <v/>
      </c>
      <c r="C42" t="str">
        <f>IF(Erfassung!D25&gt;40,"",IF(Erfassung!B25="","",2010))</f>
        <v/>
      </c>
      <c r="D42" t="str">
        <f>IF(Erfassung!D25&gt;40,"",IF(Erfassung!B25="","",Erfassung!C25))</f>
        <v/>
      </c>
      <c r="G42" s="12" t="str">
        <f t="shared" si="2"/>
        <v/>
      </c>
      <c r="J42" s="44"/>
      <c r="K42" s="44" t="str">
        <f>IF(Erfassung!D25&gt;40,"",IF(Erfassung!B25="","",Erfassung!AV25))</f>
        <v/>
      </c>
    </row>
    <row r="43" spans="1:11" x14ac:dyDescent="0.2">
      <c r="A43" t="str">
        <f t="shared" si="0"/>
        <v/>
      </c>
      <c r="B43" t="str">
        <f t="shared" si="1"/>
        <v/>
      </c>
      <c r="C43" t="str">
        <f>IF(Erfassung!D26&gt;40,"",IF(Erfassung!B26="","",2010))</f>
        <v/>
      </c>
      <c r="D43" t="str">
        <f>IF(Erfassung!D26&gt;40,"",IF(Erfassung!B26="","",Erfassung!C26))</f>
        <v/>
      </c>
      <c r="G43" s="12" t="str">
        <f t="shared" si="2"/>
        <v/>
      </c>
      <c r="J43" s="44"/>
      <c r="K43" s="44" t="str">
        <f>IF(Erfassung!D26&gt;40,"",IF(Erfassung!B26="","",Erfassung!AV26))</f>
        <v/>
      </c>
    </row>
    <row r="44" spans="1:11" x14ac:dyDescent="0.2">
      <c r="A44" t="str">
        <f t="shared" si="0"/>
        <v/>
      </c>
      <c r="B44" t="str">
        <f>B22</f>
        <v/>
      </c>
      <c r="C44" t="str">
        <f>IF(Erfassung!D27&gt;40,"",IF(Erfassung!B27="","",2010))</f>
        <v/>
      </c>
      <c r="D44" t="str">
        <f>IF(Erfassung!D27&gt;40,"",IF(Erfassung!B27="","",Erfassung!C27))</f>
        <v/>
      </c>
      <c r="G44" s="12" t="str">
        <f t="shared" si="2"/>
        <v/>
      </c>
      <c r="K44" s="44" t="str">
        <f>IF(Erfassung!D27&gt;40,"",IF(Erfassung!B27="","",Erfassung!AV27))</f>
        <v/>
      </c>
    </row>
    <row r="45" spans="1:11" x14ac:dyDescent="0.2">
      <c r="A45" t="str">
        <f t="shared" si="0"/>
        <v/>
      </c>
      <c r="B45" t="str">
        <f t="shared" si="1"/>
        <v/>
      </c>
      <c r="C45" t="str">
        <f>IF(Erfassung!D28&gt;40,"",IF(Erfassung!B28="","",2010))</f>
        <v/>
      </c>
      <c r="D45" t="str">
        <f>IF(Erfassung!D28&gt;40,"",IF(Erfassung!B28="","",Erfassung!C28))</f>
        <v/>
      </c>
      <c r="G45" s="12" t="str">
        <f t="shared" si="2"/>
        <v/>
      </c>
      <c r="K45" s="44" t="str">
        <f>IF(Erfassung!D28&gt;40,"",IF(Erfassung!B28="","",Erfassung!AV28))</f>
        <v/>
      </c>
    </row>
    <row r="46" spans="1:11" ht="15" x14ac:dyDescent="0.2">
      <c r="A46" s="87" t="str">
        <f>IF(Erfassung!$B7="","",Erfassung!$L$3)</f>
        <v/>
      </c>
      <c r="B46" s="87" t="str">
        <f>IF(Erfassung!B7="","",Erfassung!B7)</f>
        <v/>
      </c>
      <c r="C46" t="str">
        <f>IF(Erfassung!D7&gt;40,"",IF(Erfassung!B7="","",8601))</f>
        <v/>
      </c>
      <c r="G46" s="12" t="str">
        <f>IF(Erfassung!B7="","",Erfassung!$AJ$3)</f>
        <v/>
      </c>
      <c r="H46" s="46" t="str">
        <f>IF(Erfassung!B7="","",Erfassung!AP7)</f>
        <v/>
      </c>
      <c r="K46" s="44" t="str">
        <f>IF(Erfassung!B7="","",1)</f>
        <v/>
      </c>
    </row>
    <row r="47" spans="1:11" ht="15" x14ac:dyDescent="0.2">
      <c r="A47" s="87" t="str">
        <f>IF(Erfassung!$B8="","",Erfassung!$L$3)</f>
        <v/>
      </c>
      <c r="B47" s="87" t="str">
        <f>IF(Erfassung!B8="","",Erfassung!B8)</f>
        <v/>
      </c>
      <c r="C47" t="str">
        <f>IF(Erfassung!B8="","",8601)</f>
        <v/>
      </c>
      <c r="G47" s="12" t="str">
        <f>IF(Erfassung!B8="","",Erfassung!$AJ$3)</f>
        <v/>
      </c>
      <c r="H47" s="46" t="str">
        <f>IF(Erfassung!B8="","",Erfassung!AP8)</f>
        <v/>
      </c>
      <c r="K47" s="44" t="str">
        <f>IF(Erfassung!B8="","",1)</f>
        <v/>
      </c>
    </row>
    <row r="48" spans="1:11" ht="15" x14ac:dyDescent="0.2">
      <c r="A48" s="87" t="str">
        <f>IF(Erfassung!$B9="","",Erfassung!$L$3)</f>
        <v/>
      </c>
      <c r="B48" s="87" t="str">
        <f>IF(Erfassung!B9="","",Erfassung!B9)</f>
        <v/>
      </c>
      <c r="C48" t="str">
        <f>IF(Erfassung!B9="","",8601)</f>
        <v/>
      </c>
      <c r="G48" s="12" t="str">
        <f>IF(Erfassung!B9="","",Erfassung!$AJ$3)</f>
        <v/>
      </c>
      <c r="H48" s="46" t="str">
        <f>IF(Erfassung!B9="","",Erfassung!AP9)</f>
        <v/>
      </c>
      <c r="K48" s="44" t="str">
        <f>IF(Erfassung!B9="","",1)</f>
        <v/>
      </c>
    </row>
    <row r="49" spans="1:12" ht="15" x14ac:dyDescent="0.2">
      <c r="A49" s="87" t="str">
        <f>IF(Erfassung!$B10="","",Erfassung!$L$3)</f>
        <v/>
      </c>
      <c r="B49" s="87" t="str">
        <f>IF(Erfassung!B10="","",Erfassung!B10)</f>
        <v/>
      </c>
      <c r="C49" t="str">
        <f>IF(Erfassung!B10="","",8601)</f>
        <v/>
      </c>
      <c r="G49" s="12" t="str">
        <f>IF(Erfassung!B10="","",Erfassung!$AJ$3)</f>
        <v/>
      </c>
      <c r="H49" s="46" t="str">
        <f>IF(Erfassung!B10="","",Erfassung!AP10)</f>
        <v/>
      </c>
      <c r="K49" s="44" t="str">
        <f>IF(Erfassung!B10="","",1)</f>
        <v/>
      </c>
    </row>
    <row r="50" spans="1:12" ht="15" x14ac:dyDescent="0.2">
      <c r="A50" s="87" t="str">
        <f>IF(Erfassung!$B11="","",Erfassung!$L$3)</f>
        <v/>
      </c>
      <c r="B50" s="87" t="str">
        <f>IF(Erfassung!B11="","",Erfassung!B11)</f>
        <v/>
      </c>
      <c r="C50" t="str">
        <f>IF(Erfassung!B11="","",8601)</f>
        <v/>
      </c>
      <c r="G50" s="12" t="str">
        <f>IF(Erfassung!B11="","",Erfassung!$AJ$3)</f>
        <v/>
      </c>
      <c r="H50" s="46" t="str">
        <f>IF(Erfassung!B11="","",Erfassung!AP11)</f>
        <v/>
      </c>
      <c r="K50" s="44" t="str">
        <f>IF(Erfassung!B11="","",1)</f>
        <v/>
      </c>
    </row>
    <row r="51" spans="1:12" ht="15" x14ac:dyDescent="0.2">
      <c r="A51" s="87" t="str">
        <f>IF(Erfassung!$B12="","",Erfassung!$L$3)</f>
        <v/>
      </c>
      <c r="B51" s="87" t="str">
        <f>IF(Erfassung!B12="","",Erfassung!B12)</f>
        <v/>
      </c>
      <c r="C51" t="str">
        <f>IF(Erfassung!B12="","",8601)</f>
        <v/>
      </c>
      <c r="G51" s="12" t="str">
        <f>IF(Erfassung!B12="","",Erfassung!$AJ$3)</f>
        <v/>
      </c>
      <c r="H51" s="46" t="str">
        <f>IF(Erfassung!B12="","",Erfassung!AP12)</f>
        <v/>
      </c>
      <c r="K51" s="44" t="str">
        <f>IF(Erfassung!B12="","",1)</f>
        <v/>
      </c>
    </row>
    <row r="52" spans="1:12" ht="15" x14ac:dyDescent="0.2">
      <c r="A52" s="87" t="str">
        <f>IF(Erfassung!$B13="","",Erfassung!$L$3)</f>
        <v/>
      </c>
      <c r="B52" s="87" t="str">
        <f>IF(Erfassung!B13="","",Erfassung!B13)</f>
        <v/>
      </c>
      <c r="C52" t="str">
        <f>IF(Erfassung!B13="","",8601)</f>
        <v/>
      </c>
      <c r="G52" s="12" t="str">
        <f>IF(Erfassung!B13="","",Erfassung!$AJ$3)</f>
        <v/>
      </c>
      <c r="H52" s="46" t="str">
        <f>IF(Erfassung!B13="","",Erfassung!AP13)</f>
        <v/>
      </c>
      <c r="K52" s="44" t="str">
        <f>IF(Erfassung!B13="","",1)</f>
        <v/>
      </c>
      <c r="L52" s="44"/>
    </row>
    <row r="53" spans="1:12" ht="15" x14ac:dyDescent="0.2">
      <c r="A53" s="87" t="str">
        <f>IF(Erfassung!$B14="","",Erfassung!$L$3)</f>
        <v/>
      </c>
      <c r="B53" s="87" t="str">
        <f>IF(Erfassung!B14="","",Erfassung!B14)</f>
        <v/>
      </c>
      <c r="C53" t="str">
        <f>IF(Erfassung!B14="","",8601)</f>
        <v/>
      </c>
      <c r="G53" s="12" t="str">
        <f>IF(Erfassung!B14="","",Erfassung!$AJ$3)</f>
        <v/>
      </c>
      <c r="H53" s="46" t="str">
        <f>IF(Erfassung!B14="","",Erfassung!AP14)</f>
        <v/>
      </c>
      <c r="K53" s="44" t="str">
        <f>IF(Erfassung!B14="","",1)</f>
        <v/>
      </c>
    </row>
    <row r="54" spans="1:12" ht="15" x14ac:dyDescent="0.2">
      <c r="A54" s="87" t="str">
        <f>IF(Erfassung!$B15="","",Erfassung!$L$3)</f>
        <v/>
      </c>
      <c r="B54" s="87" t="str">
        <f>IF(Erfassung!B15="","",Erfassung!B15)</f>
        <v/>
      </c>
      <c r="C54" t="str">
        <f>IF(Erfassung!B15="","",8601)</f>
        <v/>
      </c>
      <c r="G54" s="12" t="str">
        <f>IF(Erfassung!B15="","",Erfassung!$AJ$3)</f>
        <v/>
      </c>
      <c r="H54" s="46" t="str">
        <f>IF(Erfassung!B15="","",Erfassung!AP15)</f>
        <v/>
      </c>
      <c r="K54" s="44" t="str">
        <f>IF(Erfassung!B15="","",1)</f>
        <v/>
      </c>
    </row>
    <row r="55" spans="1:12" ht="15" x14ac:dyDescent="0.2">
      <c r="A55" s="87" t="str">
        <f>IF(Erfassung!$B16="","",Erfassung!$L$3)</f>
        <v/>
      </c>
      <c r="B55" s="87" t="str">
        <f>IF(Erfassung!B16="","",Erfassung!B16)</f>
        <v/>
      </c>
      <c r="C55" t="str">
        <f>IF(Erfassung!B16="","",8601)</f>
        <v/>
      </c>
      <c r="G55" s="12" t="str">
        <f>IF(Erfassung!B16="","",Erfassung!$AJ$3)</f>
        <v/>
      </c>
      <c r="H55" s="46" t="str">
        <f>IF(Erfassung!B16="","",Erfassung!AP16)</f>
        <v/>
      </c>
      <c r="K55" s="44" t="str">
        <f>IF(Erfassung!B16="","",1)</f>
        <v/>
      </c>
    </row>
    <row r="56" spans="1:12" ht="15" x14ac:dyDescent="0.2">
      <c r="A56" s="87" t="str">
        <f>IF(Erfassung!$B17="","",Erfassung!$L$3)</f>
        <v/>
      </c>
      <c r="B56" s="87" t="str">
        <f>IF(Erfassung!B17="","",Erfassung!B17)</f>
        <v/>
      </c>
      <c r="C56" t="str">
        <f>IF(Erfassung!B17="","",8601)</f>
        <v/>
      </c>
      <c r="G56" s="12" t="str">
        <f>IF(Erfassung!B17="","",Erfassung!$AJ$3)</f>
        <v/>
      </c>
      <c r="H56" s="46" t="str">
        <f>IF(Erfassung!B17="","",Erfassung!AP17)</f>
        <v/>
      </c>
      <c r="K56" s="44" t="str">
        <f>IF(Erfassung!B17="","",1)</f>
        <v/>
      </c>
    </row>
    <row r="57" spans="1:12" ht="15" x14ac:dyDescent="0.2">
      <c r="A57" s="87" t="str">
        <f>IF(Erfassung!$B18="","",Erfassung!$L$3)</f>
        <v/>
      </c>
      <c r="B57" s="87" t="str">
        <f>IF(Erfassung!B18="","",Erfassung!B18)</f>
        <v/>
      </c>
      <c r="C57" t="str">
        <f>IF(Erfassung!B18="","",8601)</f>
        <v/>
      </c>
      <c r="G57" s="12" t="str">
        <f>IF(Erfassung!B18="","",Erfassung!$AJ$3)</f>
        <v/>
      </c>
      <c r="H57" s="46" t="str">
        <f>IF(Erfassung!B18="","",Erfassung!AP18)</f>
        <v/>
      </c>
      <c r="K57" s="44" t="str">
        <f>IF(Erfassung!B18="","",1)</f>
        <v/>
      </c>
    </row>
    <row r="58" spans="1:12" ht="15" x14ac:dyDescent="0.2">
      <c r="A58" s="87" t="str">
        <f>IF(Erfassung!$B19="","",Erfassung!$L$3)</f>
        <v/>
      </c>
      <c r="B58" s="87" t="str">
        <f>IF(Erfassung!B19="","",Erfassung!B19)</f>
        <v/>
      </c>
      <c r="C58" t="str">
        <f>IF(Erfassung!B19="","",8601)</f>
        <v/>
      </c>
      <c r="G58" s="12" t="str">
        <f>IF(Erfassung!B19="","",Erfassung!$AJ$3)</f>
        <v/>
      </c>
      <c r="H58" s="46" t="str">
        <f>IF(Erfassung!B19="","",Erfassung!AP19)</f>
        <v/>
      </c>
      <c r="K58" s="44" t="str">
        <f>IF(Erfassung!B19="","",1)</f>
        <v/>
      </c>
    </row>
    <row r="59" spans="1:12" ht="15" x14ac:dyDescent="0.2">
      <c r="A59" s="87" t="str">
        <f>IF(Erfassung!$B20="","",Erfassung!$L$3)</f>
        <v/>
      </c>
      <c r="B59" s="87" t="str">
        <f>IF(Erfassung!B20="","",Erfassung!B20)</f>
        <v/>
      </c>
      <c r="C59" t="str">
        <f>IF(Erfassung!B20="","",8601)</f>
        <v/>
      </c>
      <c r="G59" s="12" t="str">
        <f>IF(Erfassung!B20="","",Erfassung!$AJ$3)</f>
        <v/>
      </c>
      <c r="H59" s="46" t="str">
        <f>IF(Erfassung!B20="","",Erfassung!AP20)</f>
        <v/>
      </c>
      <c r="K59" s="44" t="str">
        <f>IF(Erfassung!B20="","",1)</f>
        <v/>
      </c>
    </row>
    <row r="60" spans="1:12" ht="15" x14ac:dyDescent="0.2">
      <c r="A60" s="87" t="str">
        <f>IF(Erfassung!$B21="","",Erfassung!$L$3)</f>
        <v/>
      </c>
      <c r="B60" s="87" t="str">
        <f>IF(Erfassung!B21="","",Erfassung!B21)</f>
        <v/>
      </c>
      <c r="C60" t="str">
        <f>IF(Erfassung!B21="","",8601)</f>
        <v/>
      </c>
      <c r="G60" s="12" t="str">
        <f>IF(Erfassung!B21="","",Erfassung!$AJ$3)</f>
        <v/>
      </c>
      <c r="H60" s="46" t="str">
        <f>IF(Erfassung!B21="","",Erfassung!AP21)</f>
        <v/>
      </c>
      <c r="K60" s="44" t="str">
        <f>IF(Erfassung!B21="","",1)</f>
        <v/>
      </c>
    </row>
    <row r="61" spans="1:12" ht="15" x14ac:dyDescent="0.2">
      <c r="A61" s="87" t="str">
        <f>IF(Erfassung!$B22="","",Erfassung!$L$3)</f>
        <v/>
      </c>
      <c r="B61" s="87" t="str">
        <f>IF(Erfassung!B22="","",Erfassung!B22)</f>
        <v/>
      </c>
      <c r="C61" t="str">
        <f>IF(Erfassung!B22="","",8601)</f>
        <v/>
      </c>
      <c r="G61" s="12" t="str">
        <f>IF(Erfassung!B22="","",Erfassung!$AJ$3)</f>
        <v/>
      </c>
      <c r="H61" s="46" t="str">
        <f>IF(Erfassung!B22="","",Erfassung!AP22)</f>
        <v/>
      </c>
      <c r="K61" s="44" t="str">
        <f>IF(Erfassung!B22="","",1)</f>
        <v/>
      </c>
    </row>
    <row r="62" spans="1:12" ht="15" x14ac:dyDescent="0.2">
      <c r="A62" s="87" t="str">
        <f>IF(Erfassung!$B23="","",Erfassung!$L$3)</f>
        <v/>
      </c>
      <c r="B62" s="87" t="str">
        <f>IF(Erfassung!B23="","",Erfassung!B23)</f>
        <v/>
      </c>
      <c r="C62" t="str">
        <f>IF(Erfassung!B23="","",8601)</f>
        <v/>
      </c>
      <c r="G62" s="12" t="str">
        <f>IF(Erfassung!B23="","",Erfassung!$AJ$3)</f>
        <v/>
      </c>
      <c r="H62" s="46" t="str">
        <f>IF(Erfassung!B23="","",Erfassung!AP23)</f>
        <v/>
      </c>
      <c r="K62" s="44" t="str">
        <f>IF(Erfassung!B23="","",1)</f>
        <v/>
      </c>
    </row>
    <row r="63" spans="1:12" ht="15" x14ac:dyDescent="0.2">
      <c r="A63" s="87" t="str">
        <f>IF(Erfassung!$B24="","",Erfassung!$L$3)</f>
        <v/>
      </c>
      <c r="B63" s="87" t="str">
        <f>IF(Erfassung!B24="","",Erfassung!B24)</f>
        <v/>
      </c>
      <c r="C63" t="str">
        <f>IF(Erfassung!B24="","",8601)</f>
        <v/>
      </c>
      <c r="G63" s="12" t="str">
        <f>IF(Erfassung!B24="","",Erfassung!$AJ$3)</f>
        <v/>
      </c>
      <c r="H63" s="46" t="str">
        <f>IF(Erfassung!B24="","",Erfassung!AP24)</f>
        <v/>
      </c>
      <c r="K63" s="44" t="str">
        <f>IF(Erfassung!B24="","",1)</f>
        <v/>
      </c>
    </row>
    <row r="64" spans="1:12" ht="15" x14ac:dyDescent="0.2">
      <c r="A64" s="87" t="str">
        <f>IF(Erfassung!$B25="","",Erfassung!$L$3)</f>
        <v/>
      </c>
      <c r="B64" s="87" t="str">
        <f>IF(Erfassung!B25="","",Erfassung!B25)</f>
        <v/>
      </c>
      <c r="C64" t="str">
        <f>IF(Erfassung!B25="","",8601)</f>
        <v/>
      </c>
      <c r="G64" s="12" t="str">
        <f>IF(Erfassung!B25="","",Erfassung!$AJ$3)</f>
        <v/>
      </c>
      <c r="H64" s="46" t="str">
        <f>IF(Erfassung!B25="","",Erfassung!AP25)</f>
        <v/>
      </c>
      <c r="K64" s="44" t="str">
        <f>IF(Erfassung!B25="","",1)</f>
        <v/>
      </c>
    </row>
    <row r="65" spans="1:11" ht="15" x14ac:dyDescent="0.2">
      <c r="A65" s="87" t="str">
        <f>IF(Erfassung!$B26="","",Erfassung!$L$3)</f>
        <v/>
      </c>
      <c r="B65" s="87" t="str">
        <f>IF(Erfassung!B26="","",Erfassung!B26)</f>
        <v/>
      </c>
      <c r="C65" t="str">
        <f>IF(Erfassung!B26="","",8601)</f>
        <v/>
      </c>
      <c r="G65" s="12" t="str">
        <f>IF(Erfassung!B26="","",Erfassung!$AJ$3)</f>
        <v/>
      </c>
      <c r="H65" s="46" t="str">
        <f>IF(Erfassung!B26="","",Erfassung!AP26)</f>
        <v/>
      </c>
      <c r="K65" s="44" t="str">
        <f>IF(Erfassung!B26="","",1)</f>
        <v/>
      </c>
    </row>
    <row r="66" spans="1:11" ht="15" x14ac:dyDescent="0.2">
      <c r="A66" s="87" t="str">
        <f>IF(Erfassung!$B27="","",Erfassung!$L$3)</f>
        <v/>
      </c>
      <c r="B66" s="87" t="str">
        <f>IF(Erfassung!B27="","",Erfassung!B27)</f>
        <v/>
      </c>
      <c r="C66" t="str">
        <f>IF(Erfassung!B27="","",8601)</f>
        <v/>
      </c>
      <c r="G66" s="12" t="str">
        <f>IF(Erfassung!B27="","",Erfassung!$AJ$3)</f>
        <v/>
      </c>
      <c r="H66" s="46" t="str">
        <f>IF(Erfassung!B27="","",Erfassung!AP27)</f>
        <v/>
      </c>
      <c r="K66" s="44" t="str">
        <f>IF(Erfassung!B27="","",1)</f>
        <v/>
      </c>
    </row>
    <row r="67" spans="1:11" ht="15" x14ac:dyDescent="0.2">
      <c r="A67" s="87" t="str">
        <f>IF(Erfassung!$B28="","",Erfassung!$L$3)</f>
        <v/>
      </c>
      <c r="B67" s="87" t="str">
        <f>IF(Erfassung!B28="","",Erfassung!B28)</f>
        <v/>
      </c>
      <c r="C67" t="str">
        <f>IF(Erfassung!B28="","",8601)</f>
        <v/>
      </c>
      <c r="G67" s="12" t="str">
        <f>IF(Erfassung!B28="","",Erfassung!$AJ$3)</f>
        <v/>
      </c>
      <c r="H67" s="46" t="str">
        <f>IF(Erfassung!B28="","",Erfassung!AP28)</f>
        <v/>
      </c>
      <c r="K67" s="44" t="str">
        <f>IF(Erfassung!B28="","",1)</f>
        <v/>
      </c>
    </row>
    <row r="68" spans="1:11" x14ac:dyDescent="0.2">
      <c r="A68" t="str">
        <f t="shared" si="0"/>
        <v/>
      </c>
      <c r="B68" t="str">
        <f>B46</f>
        <v/>
      </c>
      <c r="C68" t="str">
        <f>IF(Erfassung!B7="","",800)</f>
        <v/>
      </c>
      <c r="G68" s="12" t="str">
        <f t="shared" si="2"/>
        <v/>
      </c>
      <c r="H68" s="46"/>
      <c r="J68" t="str">
        <f>IF(Erfassung!B7="","",Erfassung!AY7)</f>
        <v/>
      </c>
      <c r="K68" s="44"/>
    </row>
    <row r="69" spans="1:11" x14ac:dyDescent="0.2">
      <c r="A69" t="str">
        <f t="shared" si="0"/>
        <v/>
      </c>
      <c r="B69" t="str">
        <f t="shared" si="1"/>
        <v/>
      </c>
      <c r="C69" t="str">
        <f>IF(Erfassung!B8="","",800)</f>
        <v/>
      </c>
      <c r="G69" s="12" t="str">
        <f t="shared" si="2"/>
        <v/>
      </c>
      <c r="H69" s="46"/>
      <c r="J69" t="str">
        <f>IF(Erfassung!B8="","",Erfassung!AY8)</f>
        <v/>
      </c>
      <c r="K69" s="44"/>
    </row>
    <row r="70" spans="1:11" x14ac:dyDescent="0.2">
      <c r="A70" t="str">
        <f t="shared" si="0"/>
        <v/>
      </c>
      <c r="B70" t="str">
        <f t="shared" si="1"/>
        <v/>
      </c>
      <c r="C70" t="str">
        <f>IF(Erfassung!B9="","",800)</f>
        <v/>
      </c>
      <c r="G70" s="12" t="str">
        <f t="shared" si="2"/>
        <v/>
      </c>
      <c r="H70" s="46"/>
      <c r="J70" t="str">
        <f>IF(Erfassung!B9="","",Erfassung!AY9)</f>
        <v/>
      </c>
      <c r="K70" s="44"/>
    </row>
    <row r="71" spans="1:11" x14ac:dyDescent="0.2">
      <c r="A71" t="str">
        <f t="shared" si="0"/>
        <v/>
      </c>
      <c r="B71" t="str">
        <f t="shared" si="1"/>
        <v/>
      </c>
      <c r="C71" t="str">
        <f>IF(Erfassung!B10="","",800)</f>
        <v/>
      </c>
      <c r="G71" s="12" t="str">
        <f t="shared" si="2"/>
        <v/>
      </c>
      <c r="H71" s="46"/>
      <c r="J71" t="str">
        <f>IF(Erfassung!B10="","",Erfassung!AY10)</f>
        <v/>
      </c>
      <c r="K71" s="44"/>
    </row>
    <row r="72" spans="1:11" x14ac:dyDescent="0.2">
      <c r="A72" t="str">
        <f t="shared" si="0"/>
        <v/>
      </c>
      <c r="B72" t="str">
        <f t="shared" si="1"/>
        <v/>
      </c>
      <c r="C72" t="str">
        <f>IF(Erfassung!B11="","",800)</f>
        <v/>
      </c>
      <c r="G72" s="12" t="str">
        <f t="shared" si="2"/>
        <v/>
      </c>
      <c r="H72" s="46"/>
      <c r="J72" t="str">
        <f>IF(Erfassung!B11="","",Erfassung!AY11)</f>
        <v/>
      </c>
      <c r="K72" s="44"/>
    </row>
    <row r="73" spans="1:11" x14ac:dyDescent="0.2">
      <c r="A73" t="str">
        <f t="shared" si="0"/>
        <v/>
      </c>
      <c r="B73" t="str">
        <f t="shared" si="1"/>
        <v/>
      </c>
      <c r="C73" t="str">
        <f>IF(Erfassung!B12="","",800)</f>
        <v/>
      </c>
      <c r="G73" s="12" t="str">
        <f t="shared" si="2"/>
        <v/>
      </c>
      <c r="H73" s="46"/>
      <c r="J73" t="str">
        <f>IF(Erfassung!B12="","",Erfassung!AY12)</f>
        <v/>
      </c>
      <c r="K73" s="44"/>
    </row>
    <row r="74" spans="1:11" x14ac:dyDescent="0.2">
      <c r="A74" t="str">
        <f t="shared" si="0"/>
        <v/>
      </c>
      <c r="B74" t="str">
        <f t="shared" si="1"/>
        <v/>
      </c>
      <c r="C74" t="str">
        <f>IF(Erfassung!B13="","",800)</f>
        <v/>
      </c>
      <c r="G74" s="12" t="str">
        <f t="shared" si="2"/>
        <v/>
      </c>
      <c r="H74" s="46"/>
      <c r="J74" t="str">
        <f>IF(Erfassung!B13="","",Erfassung!AY13)</f>
        <v/>
      </c>
      <c r="K74" s="44"/>
    </row>
    <row r="75" spans="1:11" x14ac:dyDescent="0.2">
      <c r="A75" t="str">
        <f t="shared" si="0"/>
        <v/>
      </c>
      <c r="B75" t="str">
        <f t="shared" si="1"/>
        <v/>
      </c>
      <c r="C75" t="str">
        <f>IF(Erfassung!B14="","",800)</f>
        <v/>
      </c>
      <c r="G75" s="12" t="str">
        <f t="shared" si="2"/>
        <v/>
      </c>
      <c r="H75" s="46"/>
      <c r="J75" t="str">
        <f>IF(Erfassung!B14="","",Erfassung!AY14)</f>
        <v/>
      </c>
      <c r="K75" s="44"/>
    </row>
    <row r="76" spans="1:11" x14ac:dyDescent="0.2">
      <c r="A76" t="str">
        <f t="shared" si="0"/>
        <v/>
      </c>
      <c r="B76" t="str">
        <f t="shared" si="1"/>
        <v/>
      </c>
      <c r="C76" t="str">
        <f>IF(Erfassung!B15="","",800)</f>
        <v/>
      </c>
      <c r="G76" s="12" t="str">
        <f t="shared" si="2"/>
        <v/>
      </c>
      <c r="H76" s="46"/>
      <c r="J76" t="str">
        <f>IF(Erfassung!B15="","",Erfassung!AY15)</f>
        <v/>
      </c>
      <c r="K76" s="44"/>
    </row>
    <row r="77" spans="1:11" x14ac:dyDescent="0.2">
      <c r="A77" t="str">
        <f t="shared" si="0"/>
        <v/>
      </c>
      <c r="B77" t="str">
        <f t="shared" si="1"/>
        <v/>
      </c>
      <c r="C77" t="str">
        <f>IF(Erfassung!B16="","",800)</f>
        <v/>
      </c>
      <c r="G77" s="12" t="str">
        <f t="shared" si="2"/>
        <v/>
      </c>
      <c r="H77" s="46"/>
      <c r="J77" t="str">
        <f>IF(Erfassung!B16="","",Erfassung!AY16)</f>
        <v/>
      </c>
      <c r="K77" s="44"/>
    </row>
    <row r="78" spans="1:11" x14ac:dyDescent="0.2">
      <c r="A78" t="str">
        <f t="shared" si="0"/>
        <v/>
      </c>
      <c r="B78" t="str">
        <f t="shared" si="1"/>
        <v/>
      </c>
      <c r="C78" t="str">
        <f>IF(Erfassung!B17="","",800)</f>
        <v/>
      </c>
      <c r="G78" s="12" t="str">
        <f t="shared" si="2"/>
        <v/>
      </c>
      <c r="H78" s="46"/>
      <c r="J78" t="str">
        <f>IF(Erfassung!B17="","",Erfassung!AY17)</f>
        <v/>
      </c>
      <c r="K78" s="44"/>
    </row>
    <row r="79" spans="1:11" x14ac:dyDescent="0.2">
      <c r="A79" t="str">
        <f t="shared" si="0"/>
        <v/>
      </c>
      <c r="B79" t="str">
        <f t="shared" si="1"/>
        <v/>
      </c>
      <c r="C79" t="str">
        <f>IF(Erfassung!B18="","",800)</f>
        <v/>
      </c>
      <c r="G79" s="12" t="str">
        <f t="shared" si="2"/>
        <v/>
      </c>
      <c r="H79" s="46"/>
      <c r="J79" t="str">
        <f>IF(Erfassung!B18="","",Erfassung!AY18)</f>
        <v/>
      </c>
      <c r="K79" s="44"/>
    </row>
    <row r="80" spans="1:11" x14ac:dyDescent="0.2">
      <c r="A80" t="str">
        <f t="shared" si="0"/>
        <v/>
      </c>
      <c r="B80" t="str">
        <f t="shared" si="1"/>
        <v/>
      </c>
      <c r="C80" t="str">
        <f>IF(Erfassung!B19="","",800)</f>
        <v/>
      </c>
      <c r="G80" s="12" t="str">
        <f t="shared" si="2"/>
        <v/>
      </c>
      <c r="H80" s="46"/>
      <c r="J80" t="str">
        <f>IF(Erfassung!B19="","",Erfassung!AY19)</f>
        <v/>
      </c>
      <c r="K80" s="44"/>
    </row>
    <row r="81" spans="1:11" x14ac:dyDescent="0.2">
      <c r="A81" t="str">
        <f t="shared" si="0"/>
        <v/>
      </c>
      <c r="B81" t="str">
        <f t="shared" si="1"/>
        <v/>
      </c>
      <c r="C81" t="str">
        <f>IF(Erfassung!B20="","",800)</f>
        <v/>
      </c>
      <c r="G81" s="12" t="str">
        <f t="shared" si="2"/>
        <v/>
      </c>
      <c r="H81" s="46"/>
      <c r="J81" t="str">
        <f>IF(Erfassung!B20="","",Erfassung!AY20)</f>
        <v/>
      </c>
      <c r="K81" s="44"/>
    </row>
    <row r="82" spans="1:11" x14ac:dyDescent="0.2">
      <c r="A82" t="str">
        <f t="shared" si="0"/>
        <v/>
      </c>
      <c r="B82" t="str">
        <f t="shared" si="1"/>
        <v/>
      </c>
      <c r="C82" t="str">
        <f>IF(Erfassung!B21="","",800)</f>
        <v/>
      </c>
      <c r="G82" s="12" t="str">
        <f t="shared" si="2"/>
        <v/>
      </c>
      <c r="H82" s="46"/>
      <c r="J82" t="str">
        <f>IF(Erfassung!B21="","",Erfassung!AY21)</f>
        <v/>
      </c>
      <c r="K82" s="44"/>
    </row>
    <row r="83" spans="1:11" x14ac:dyDescent="0.2">
      <c r="A83" t="str">
        <f t="shared" si="0"/>
        <v/>
      </c>
      <c r="B83" t="str">
        <f t="shared" si="1"/>
        <v/>
      </c>
      <c r="C83" t="str">
        <f>IF(Erfassung!B22="","",800)</f>
        <v/>
      </c>
      <c r="G83" s="12" t="str">
        <f t="shared" si="2"/>
        <v/>
      </c>
      <c r="H83" s="46"/>
      <c r="J83" t="str">
        <f>IF(Erfassung!B22="","",Erfassung!AY22)</f>
        <v/>
      </c>
      <c r="K83" s="44"/>
    </row>
    <row r="84" spans="1:11" x14ac:dyDescent="0.2">
      <c r="A84" t="str">
        <f t="shared" si="0"/>
        <v/>
      </c>
      <c r="B84" t="str">
        <f t="shared" si="1"/>
        <v/>
      </c>
      <c r="C84" t="str">
        <f>IF(Erfassung!B23="","",800)</f>
        <v/>
      </c>
      <c r="G84" s="12" t="str">
        <f t="shared" si="2"/>
        <v/>
      </c>
      <c r="H84" s="46"/>
      <c r="J84" t="str">
        <f>IF(Erfassung!B23="","",Erfassung!AY23)</f>
        <v/>
      </c>
      <c r="K84" s="44"/>
    </row>
    <row r="85" spans="1:11" x14ac:dyDescent="0.2">
      <c r="A85" t="str">
        <f t="shared" si="0"/>
        <v/>
      </c>
      <c r="B85" t="str">
        <f t="shared" si="1"/>
        <v/>
      </c>
      <c r="C85" t="str">
        <f>IF(Erfassung!B24="","",800)</f>
        <v/>
      </c>
      <c r="G85" s="12" t="str">
        <f t="shared" si="2"/>
        <v/>
      </c>
      <c r="H85" s="46"/>
      <c r="J85" t="str">
        <f>IF(Erfassung!B24="","",Erfassung!AY24)</f>
        <v/>
      </c>
      <c r="K85" s="44"/>
    </row>
    <row r="86" spans="1:11" x14ac:dyDescent="0.2">
      <c r="A86" t="str">
        <f t="shared" si="0"/>
        <v/>
      </c>
      <c r="B86" t="str">
        <f t="shared" si="1"/>
        <v/>
      </c>
      <c r="C86" t="str">
        <f>IF(Erfassung!B25="","",800)</f>
        <v/>
      </c>
      <c r="G86" s="12" t="str">
        <f t="shared" si="2"/>
        <v/>
      </c>
      <c r="H86" s="46"/>
      <c r="J86" t="str">
        <f>IF(Erfassung!B25="","",Erfassung!AY25)</f>
        <v/>
      </c>
      <c r="K86" s="44"/>
    </row>
    <row r="87" spans="1:11" x14ac:dyDescent="0.2">
      <c r="A87" t="str">
        <f t="shared" si="0"/>
        <v/>
      </c>
      <c r="B87" t="str">
        <f t="shared" si="1"/>
        <v/>
      </c>
      <c r="C87" t="str">
        <f>IF(Erfassung!B26="","",800)</f>
        <v/>
      </c>
      <c r="G87" s="12" t="str">
        <f t="shared" si="2"/>
        <v/>
      </c>
      <c r="H87" s="46"/>
      <c r="J87" t="str">
        <f>IF(Erfassung!B26="","",Erfassung!AY26)</f>
        <v/>
      </c>
      <c r="K87" s="44"/>
    </row>
    <row r="88" spans="1:11" x14ac:dyDescent="0.2">
      <c r="A88" t="str">
        <f t="shared" si="0"/>
        <v/>
      </c>
      <c r="B88" t="str">
        <f>B66</f>
        <v/>
      </c>
      <c r="C88" t="str">
        <f>IF(Erfassung!B27="","",800)</f>
        <v/>
      </c>
      <c r="G88" s="12" t="str">
        <f t="shared" si="2"/>
        <v/>
      </c>
      <c r="H88" s="46"/>
      <c r="J88" t="str">
        <f>IF(Erfassung!B27="","",Erfassung!AY27)</f>
        <v/>
      </c>
      <c r="K88" s="44"/>
    </row>
    <row r="89" spans="1:11" x14ac:dyDescent="0.2">
      <c r="A89" t="str">
        <f t="shared" ref="A89:A152" si="3">A67</f>
        <v/>
      </c>
      <c r="B89" t="str">
        <f t="shared" ref="B89" si="4">B67</f>
        <v/>
      </c>
      <c r="C89" t="str">
        <f>IF(Erfassung!B28="","",800)</f>
        <v/>
      </c>
      <c r="G89" s="12" t="str">
        <f t="shared" ref="G89:G152" si="5">G67</f>
        <v/>
      </c>
      <c r="H89" s="46"/>
      <c r="J89" t="str">
        <f>IF(Erfassung!B28="","",Erfassung!AY28)</f>
        <v/>
      </c>
      <c r="K89" s="44"/>
    </row>
    <row r="90" spans="1:11" x14ac:dyDescent="0.2">
      <c r="A90" t="str">
        <f t="shared" si="3"/>
        <v/>
      </c>
      <c r="B90" t="str">
        <f>B68</f>
        <v/>
      </c>
      <c r="C90" t="str">
        <f>IF(Erfassung!B7="","",810)</f>
        <v/>
      </c>
      <c r="G90" s="12" t="str">
        <f t="shared" si="5"/>
        <v/>
      </c>
      <c r="H90" s="46"/>
      <c r="J90" t="str">
        <f>IF(Erfassung!B7="","",Erfassung!AZ7)</f>
        <v/>
      </c>
    </row>
    <row r="91" spans="1:11" x14ac:dyDescent="0.2">
      <c r="A91" t="str">
        <f t="shared" si="3"/>
        <v/>
      </c>
      <c r="B91" t="str">
        <f t="shared" ref="B91:B109" si="6">B69</f>
        <v/>
      </c>
      <c r="C91" t="str">
        <f>IF(Erfassung!B8="","",810)</f>
        <v/>
      </c>
      <c r="G91" s="12" t="str">
        <f t="shared" si="5"/>
        <v/>
      </c>
      <c r="H91" s="46"/>
      <c r="J91" t="str">
        <f>IF(Erfassung!B8="","",Erfassung!AZ8)</f>
        <v/>
      </c>
    </row>
    <row r="92" spans="1:11" x14ac:dyDescent="0.2">
      <c r="A92" t="str">
        <f t="shared" si="3"/>
        <v/>
      </c>
      <c r="B92" t="str">
        <f t="shared" si="6"/>
        <v/>
      </c>
      <c r="C92" t="str">
        <f>IF(Erfassung!B9="","",810)</f>
        <v/>
      </c>
      <c r="G92" s="12" t="str">
        <f t="shared" si="5"/>
        <v/>
      </c>
      <c r="H92" s="46"/>
      <c r="J92" t="str">
        <f>IF(Erfassung!B9="","",Erfassung!AZ9)</f>
        <v/>
      </c>
    </row>
    <row r="93" spans="1:11" x14ac:dyDescent="0.2">
      <c r="A93" t="str">
        <f t="shared" si="3"/>
        <v/>
      </c>
      <c r="B93" t="str">
        <f t="shared" si="6"/>
        <v/>
      </c>
      <c r="C93" t="str">
        <f>IF(Erfassung!B10="","",810)</f>
        <v/>
      </c>
      <c r="G93" s="12" t="str">
        <f t="shared" si="5"/>
        <v/>
      </c>
      <c r="H93" s="46"/>
      <c r="J93" t="str">
        <f>IF(Erfassung!B10="","",Erfassung!AZ10)</f>
        <v/>
      </c>
    </row>
    <row r="94" spans="1:11" x14ac:dyDescent="0.2">
      <c r="A94" t="str">
        <f t="shared" si="3"/>
        <v/>
      </c>
      <c r="B94" t="str">
        <f t="shared" si="6"/>
        <v/>
      </c>
      <c r="C94" t="str">
        <f>IF(Erfassung!B11="","",810)</f>
        <v/>
      </c>
      <c r="G94" s="12" t="str">
        <f t="shared" si="5"/>
        <v/>
      </c>
      <c r="H94" s="46"/>
      <c r="J94" t="str">
        <f>IF(Erfassung!B11="","",Erfassung!AZ11)</f>
        <v/>
      </c>
    </row>
    <row r="95" spans="1:11" x14ac:dyDescent="0.2">
      <c r="A95" t="str">
        <f t="shared" si="3"/>
        <v/>
      </c>
      <c r="B95" t="str">
        <f t="shared" si="6"/>
        <v/>
      </c>
      <c r="C95" t="str">
        <f>IF(Erfassung!B12="","",810)</f>
        <v/>
      </c>
      <c r="G95" s="12" t="str">
        <f t="shared" si="5"/>
        <v/>
      </c>
      <c r="H95" s="46"/>
      <c r="J95" t="str">
        <f>IF(Erfassung!B12="","",Erfassung!AZ12)</f>
        <v/>
      </c>
    </row>
    <row r="96" spans="1:11" x14ac:dyDescent="0.2">
      <c r="A96" t="str">
        <f t="shared" si="3"/>
        <v/>
      </c>
      <c r="B96" t="str">
        <f t="shared" si="6"/>
        <v/>
      </c>
      <c r="C96" t="str">
        <f>IF(Erfassung!B13="","",810)</f>
        <v/>
      </c>
      <c r="G96" s="12" t="str">
        <f t="shared" si="5"/>
        <v/>
      </c>
      <c r="H96" s="46"/>
      <c r="J96" t="str">
        <f>IF(Erfassung!B13="","",Erfassung!AZ13)</f>
        <v/>
      </c>
    </row>
    <row r="97" spans="1:11" x14ac:dyDescent="0.2">
      <c r="A97" t="str">
        <f t="shared" si="3"/>
        <v/>
      </c>
      <c r="B97" t="str">
        <f t="shared" si="6"/>
        <v/>
      </c>
      <c r="C97" t="str">
        <f>IF(Erfassung!B14="","",810)</f>
        <v/>
      </c>
      <c r="G97" s="12" t="str">
        <f t="shared" si="5"/>
        <v/>
      </c>
      <c r="H97" s="46"/>
      <c r="J97" t="str">
        <f>IF(Erfassung!B14="","",Erfassung!AZ14)</f>
        <v/>
      </c>
    </row>
    <row r="98" spans="1:11" x14ac:dyDescent="0.2">
      <c r="A98" t="str">
        <f t="shared" si="3"/>
        <v/>
      </c>
      <c r="B98" t="str">
        <f t="shared" si="6"/>
        <v/>
      </c>
      <c r="C98" t="str">
        <f>IF(Erfassung!B15="","",810)</f>
        <v/>
      </c>
      <c r="G98" s="12" t="str">
        <f t="shared" si="5"/>
        <v/>
      </c>
      <c r="H98" s="46"/>
      <c r="J98" t="str">
        <f>IF(Erfassung!B15="","",Erfassung!AZ15)</f>
        <v/>
      </c>
    </row>
    <row r="99" spans="1:11" x14ac:dyDescent="0.2">
      <c r="A99" t="str">
        <f t="shared" si="3"/>
        <v/>
      </c>
      <c r="B99" t="str">
        <f t="shared" si="6"/>
        <v/>
      </c>
      <c r="C99" t="str">
        <f>IF(Erfassung!B16="","",810)</f>
        <v/>
      </c>
      <c r="G99" s="12" t="str">
        <f t="shared" si="5"/>
        <v/>
      </c>
      <c r="H99" s="46"/>
      <c r="J99" t="str">
        <f>IF(Erfassung!B16="","",Erfassung!AZ16)</f>
        <v/>
      </c>
    </row>
    <row r="100" spans="1:11" x14ac:dyDescent="0.2">
      <c r="A100" t="str">
        <f t="shared" si="3"/>
        <v/>
      </c>
      <c r="B100" t="str">
        <f t="shared" si="6"/>
        <v/>
      </c>
      <c r="C100" t="str">
        <f>IF(Erfassung!B17="","",810)</f>
        <v/>
      </c>
      <c r="G100" s="12" t="str">
        <f t="shared" si="5"/>
        <v/>
      </c>
      <c r="H100" s="46"/>
      <c r="J100" t="str">
        <f>IF(Erfassung!B17="","",Erfassung!AZ17)</f>
        <v/>
      </c>
    </row>
    <row r="101" spans="1:11" x14ac:dyDescent="0.2">
      <c r="A101" t="str">
        <f t="shared" si="3"/>
        <v/>
      </c>
      <c r="B101" t="str">
        <f t="shared" si="6"/>
        <v/>
      </c>
      <c r="C101" t="str">
        <f>IF(Erfassung!B18="","",810)</f>
        <v/>
      </c>
      <c r="G101" s="12" t="str">
        <f t="shared" si="5"/>
        <v/>
      </c>
      <c r="H101" s="46"/>
      <c r="J101" t="str">
        <f>IF(Erfassung!B18="","",Erfassung!AZ18)</f>
        <v/>
      </c>
    </row>
    <row r="102" spans="1:11" x14ac:dyDescent="0.2">
      <c r="A102" t="str">
        <f t="shared" si="3"/>
        <v/>
      </c>
      <c r="B102" t="str">
        <f t="shared" si="6"/>
        <v/>
      </c>
      <c r="C102" t="str">
        <f>IF(Erfassung!B19="","",810)</f>
        <v/>
      </c>
      <c r="G102" s="12" t="str">
        <f t="shared" si="5"/>
        <v/>
      </c>
      <c r="H102" s="46"/>
      <c r="J102" t="str">
        <f>IF(Erfassung!B19="","",Erfassung!AZ19)</f>
        <v/>
      </c>
    </row>
    <row r="103" spans="1:11" x14ac:dyDescent="0.2">
      <c r="A103" t="str">
        <f t="shared" si="3"/>
        <v/>
      </c>
      <c r="B103" t="str">
        <f t="shared" si="6"/>
        <v/>
      </c>
      <c r="C103" t="str">
        <f>IF(Erfassung!B20="","",810)</f>
        <v/>
      </c>
      <c r="G103" s="12" t="str">
        <f t="shared" si="5"/>
        <v/>
      </c>
      <c r="H103" s="46"/>
      <c r="J103" t="str">
        <f>IF(Erfassung!B20="","",Erfassung!AZ20)</f>
        <v/>
      </c>
    </row>
    <row r="104" spans="1:11" x14ac:dyDescent="0.2">
      <c r="A104" t="str">
        <f t="shared" si="3"/>
        <v/>
      </c>
      <c r="B104" t="str">
        <f t="shared" si="6"/>
        <v/>
      </c>
      <c r="C104" t="str">
        <f>IF(Erfassung!B21="","",810)</f>
        <v/>
      </c>
      <c r="G104" s="12" t="str">
        <f t="shared" si="5"/>
        <v/>
      </c>
      <c r="H104" s="46"/>
      <c r="J104" t="str">
        <f>IF(Erfassung!B21="","",Erfassung!AZ21)</f>
        <v/>
      </c>
    </row>
    <row r="105" spans="1:11" x14ac:dyDescent="0.2">
      <c r="A105" t="str">
        <f t="shared" si="3"/>
        <v/>
      </c>
      <c r="B105" t="str">
        <f t="shared" si="6"/>
        <v/>
      </c>
      <c r="C105" t="str">
        <f>IF(Erfassung!B22="","",810)</f>
        <v/>
      </c>
      <c r="G105" s="12" t="str">
        <f t="shared" si="5"/>
        <v/>
      </c>
      <c r="H105" s="46"/>
      <c r="J105" t="str">
        <f>IF(Erfassung!B22="","",Erfassung!AZ22)</f>
        <v/>
      </c>
    </row>
    <row r="106" spans="1:11" x14ac:dyDescent="0.2">
      <c r="A106" t="str">
        <f t="shared" si="3"/>
        <v/>
      </c>
      <c r="B106" t="str">
        <f t="shared" si="6"/>
        <v/>
      </c>
      <c r="C106" t="str">
        <f>IF(Erfassung!B23="","",810)</f>
        <v/>
      </c>
      <c r="G106" s="12" t="str">
        <f t="shared" si="5"/>
        <v/>
      </c>
      <c r="H106" s="46"/>
      <c r="J106" t="str">
        <f>IF(Erfassung!B23="","",Erfassung!AZ23)</f>
        <v/>
      </c>
    </row>
    <row r="107" spans="1:11" x14ac:dyDescent="0.2">
      <c r="A107" t="str">
        <f t="shared" si="3"/>
        <v/>
      </c>
      <c r="B107" t="str">
        <f t="shared" si="6"/>
        <v/>
      </c>
      <c r="C107" t="str">
        <f>IF(Erfassung!B24="","",810)</f>
        <v/>
      </c>
      <c r="G107" s="12" t="str">
        <f t="shared" si="5"/>
        <v/>
      </c>
      <c r="H107" s="46"/>
      <c r="J107" t="str">
        <f>IF(Erfassung!B24="","",Erfassung!AZ24)</f>
        <v/>
      </c>
    </row>
    <row r="108" spans="1:11" x14ac:dyDescent="0.2">
      <c r="A108" t="str">
        <f t="shared" si="3"/>
        <v/>
      </c>
      <c r="B108" t="str">
        <f t="shared" si="6"/>
        <v/>
      </c>
      <c r="C108" t="str">
        <f>IF(Erfassung!B25="","",810)</f>
        <v/>
      </c>
      <c r="G108" s="12" t="str">
        <f t="shared" si="5"/>
        <v/>
      </c>
      <c r="H108" s="46"/>
      <c r="J108" t="str">
        <f>IF(Erfassung!B25="","",Erfassung!AZ25)</f>
        <v/>
      </c>
    </row>
    <row r="109" spans="1:11" x14ac:dyDescent="0.2">
      <c r="A109" t="str">
        <f t="shared" si="3"/>
        <v/>
      </c>
      <c r="B109" t="str">
        <f t="shared" si="6"/>
        <v/>
      </c>
      <c r="C109" t="str">
        <f>IF(Erfassung!B26="","",810)</f>
        <v/>
      </c>
      <c r="G109" s="12" t="str">
        <f t="shared" si="5"/>
        <v/>
      </c>
      <c r="H109" s="46"/>
      <c r="J109" t="str">
        <f>IF(Erfassung!B26="","",Erfassung!AZ26)</f>
        <v/>
      </c>
    </row>
    <row r="110" spans="1:11" x14ac:dyDescent="0.2">
      <c r="A110" t="str">
        <f t="shared" si="3"/>
        <v/>
      </c>
      <c r="B110" t="str">
        <f>B88</f>
        <v/>
      </c>
      <c r="C110" t="str">
        <f>IF(Erfassung!B27="","",810)</f>
        <v/>
      </c>
      <c r="G110" s="12" t="str">
        <f t="shared" si="5"/>
        <v/>
      </c>
      <c r="H110" s="46"/>
      <c r="J110" t="str">
        <f>IF(Erfassung!B27="","",Erfassung!AZ27)</f>
        <v/>
      </c>
    </row>
    <row r="111" spans="1:11" x14ac:dyDescent="0.2">
      <c r="A111" t="str">
        <f t="shared" si="3"/>
        <v/>
      </c>
      <c r="B111" t="str">
        <f t="shared" ref="B111" si="7">B89</f>
        <v/>
      </c>
      <c r="C111" t="str">
        <f>IF(Erfassung!B28="","",810)</f>
        <v/>
      </c>
      <c r="G111" s="12" t="str">
        <f t="shared" si="5"/>
        <v/>
      </c>
      <c r="H111" s="46"/>
      <c r="J111" t="str">
        <f>IF(Erfassung!B28="","",Erfassung!AZ28)</f>
        <v/>
      </c>
    </row>
    <row r="112" spans="1:11" x14ac:dyDescent="0.2">
      <c r="A112" t="str">
        <f>A2</f>
        <v/>
      </c>
      <c r="B112" t="str">
        <f>B2</f>
        <v/>
      </c>
      <c r="C112" t="str">
        <f>IF(Erfassung!D7&gt;40,"",IF(Erfassung!B7="","",2013))</f>
        <v/>
      </c>
      <c r="D112" t="str">
        <f>IF(Erfassung!D7&gt;40,"",IF(Erfassung!B7="","",Erfassung!C7))</f>
        <v/>
      </c>
      <c r="G112" s="12" t="str">
        <f>G2</f>
        <v/>
      </c>
      <c r="H112" s="46"/>
      <c r="K112" t="str">
        <f>IF(Erfassung!D7&gt;40,"",IF(Erfassung!B7="","",Erfassung!AW7))</f>
        <v/>
      </c>
    </row>
    <row r="113" spans="1:11" x14ac:dyDescent="0.2">
      <c r="A113" t="str">
        <f t="shared" ref="A113:B133" si="8">A3</f>
        <v/>
      </c>
      <c r="B113" t="str">
        <f t="shared" si="8"/>
        <v/>
      </c>
      <c r="C113" t="str">
        <f>IF(Erfassung!D8&gt;40,"",IF(Erfassung!B8="","",2013))</f>
        <v/>
      </c>
      <c r="D113" t="str">
        <f>IF(Erfassung!D8&gt;40,"",IF(Erfassung!B8="","",Erfassung!C8))</f>
        <v/>
      </c>
      <c r="G113" s="12" t="str">
        <f t="shared" ref="G113:G133" si="9">G3</f>
        <v/>
      </c>
      <c r="H113" s="46"/>
      <c r="K113" t="str">
        <f>IF(Erfassung!D8&gt;40,"",IF(Erfassung!B8="","",Erfassung!AW8))</f>
        <v/>
      </c>
    </row>
    <row r="114" spans="1:11" x14ac:dyDescent="0.2">
      <c r="A114" t="str">
        <f t="shared" si="8"/>
        <v/>
      </c>
      <c r="B114" t="str">
        <f t="shared" si="8"/>
        <v/>
      </c>
      <c r="C114" t="str">
        <f>IF(Erfassung!D9&gt;40,"",IF(Erfassung!B9="","",2013))</f>
        <v/>
      </c>
      <c r="D114" t="str">
        <f>IF(Erfassung!D9&gt;40,"",IF(Erfassung!B9="","",Erfassung!C9))</f>
        <v/>
      </c>
      <c r="G114" s="12" t="str">
        <f t="shared" si="9"/>
        <v/>
      </c>
      <c r="H114" s="46"/>
      <c r="K114" t="str">
        <f>IF(Erfassung!D9&gt;40,"",IF(Erfassung!B9="","",Erfassung!AW9))</f>
        <v/>
      </c>
    </row>
    <row r="115" spans="1:11" x14ac:dyDescent="0.2">
      <c r="A115" t="str">
        <f t="shared" si="8"/>
        <v/>
      </c>
      <c r="B115" t="str">
        <f t="shared" si="8"/>
        <v/>
      </c>
      <c r="C115" t="str">
        <f>IF(Erfassung!D10&gt;40,"",IF(Erfassung!B10="","",2013))</f>
        <v/>
      </c>
      <c r="D115" t="str">
        <f>IF(Erfassung!D10&gt;40,"",IF(Erfassung!B10="","",Erfassung!C10))</f>
        <v/>
      </c>
      <c r="G115" s="12" t="str">
        <f t="shared" si="9"/>
        <v/>
      </c>
      <c r="H115" s="46"/>
      <c r="K115" t="str">
        <f>IF(Erfassung!D10&gt;40,"",IF(Erfassung!B10="","",Erfassung!AW10))</f>
        <v/>
      </c>
    </row>
    <row r="116" spans="1:11" x14ac:dyDescent="0.2">
      <c r="A116" t="str">
        <f t="shared" si="8"/>
        <v/>
      </c>
      <c r="B116" t="str">
        <f t="shared" si="8"/>
        <v/>
      </c>
      <c r="C116" t="str">
        <f>IF(Erfassung!D11&gt;40,"",IF(Erfassung!B11="","",2013))</f>
        <v/>
      </c>
      <c r="D116" t="str">
        <f>IF(Erfassung!D11&gt;40,"",IF(Erfassung!B11="","",Erfassung!C11))</f>
        <v/>
      </c>
      <c r="G116" s="12" t="str">
        <f t="shared" si="9"/>
        <v/>
      </c>
      <c r="H116" s="46"/>
      <c r="K116" t="str">
        <f>IF(Erfassung!D11&gt;40,"",IF(Erfassung!B11="","",Erfassung!AW11))</f>
        <v/>
      </c>
    </row>
    <row r="117" spans="1:11" x14ac:dyDescent="0.2">
      <c r="A117" t="str">
        <f t="shared" si="8"/>
        <v/>
      </c>
      <c r="B117" t="str">
        <f t="shared" si="8"/>
        <v/>
      </c>
      <c r="C117" t="str">
        <f>IF(Erfassung!D12&gt;40,"",IF(Erfassung!B12="","",2013))</f>
        <v/>
      </c>
      <c r="D117" t="str">
        <f>IF(Erfassung!D12&gt;40,"",IF(Erfassung!B12="","",Erfassung!C12))</f>
        <v/>
      </c>
      <c r="G117" s="12" t="str">
        <f t="shared" si="9"/>
        <v/>
      </c>
      <c r="H117" s="46"/>
      <c r="K117" t="str">
        <f>IF(Erfassung!D12&gt;40,"",IF(Erfassung!B12="","",Erfassung!AW12))</f>
        <v/>
      </c>
    </row>
    <row r="118" spans="1:11" x14ac:dyDescent="0.2">
      <c r="A118" t="str">
        <f t="shared" si="8"/>
        <v/>
      </c>
      <c r="B118" t="str">
        <f t="shared" si="8"/>
        <v/>
      </c>
      <c r="C118" t="str">
        <f>IF(Erfassung!D13&gt;40,"",IF(Erfassung!B13="","",2013))</f>
        <v/>
      </c>
      <c r="D118" t="str">
        <f>IF(Erfassung!D13&gt;40,"",IF(Erfassung!B13="","",Erfassung!C13))</f>
        <v/>
      </c>
      <c r="G118" s="12" t="str">
        <f t="shared" si="9"/>
        <v/>
      </c>
      <c r="H118" s="46"/>
      <c r="K118" t="str">
        <f>IF(Erfassung!D13&gt;40,"",IF(Erfassung!B13="","",Erfassung!AW13))</f>
        <v/>
      </c>
    </row>
    <row r="119" spans="1:11" x14ac:dyDescent="0.2">
      <c r="A119" t="str">
        <f t="shared" si="8"/>
        <v/>
      </c>
      <c r="B119" t="str">
        <f t="shared" si="8"/>
        <v/>
      </c>
      <c r="C119" t="str">
        <f>IF(Erfassung!D14&gt;40,"",IF(Erfassung!B14="","",2013))</f>
        <v/>
      </c>
      <c r="D119" t="str">
        <f>IF(Erfassung!D14&gt;40,"",IF(Erfassung!B14="","",Erfassung!C14))</f>
        <v/>
      </c>
      <c r="G119" s="12" t="str">
        <f t="shared" si="9"/>
        <v/>
      </c>
      <c r="H119" s="46"/>
      <c r="K119" t="str">
        <f>IF(Erfassung!D14&gt;40,"",IF(Erfassung!B14="","",Erfassung!AW14))</f>
        <v/>
      </c>
    </row>
    <row r="120" spans="1:11" x14ac:dyDescent="0.2">
      <c r="A120" t="str">
        <f t="shared" si="8"/>
        <v/>
      </c>
      <c r="B120" t="str">
        <f t="shared" si="8"/>
        <v/>
      </c>
      <c r="C120" t="str">
        <f>IF(Erfassung!D15&gt;40,"",IF(Erfassung!B15="","",2013))</f>
        <v/>
      </c>
      <c r="D120" t="str">
        <f>IF(Erfassung!D15&gt;40,"",IF(Erfassung!B15="","",Erfassung!C15))</f>
        <v/>
      </c>
      <c r="G120" s="12" t="str">
        <f t="shared" si="9"/>
        <v/>
      </c>
      <c r="H120" s="46"/>
      <c r="K120" t="str">
        <f>IF(Erfassung!D15&gt;40,"",IF(Erfassung!B15="","",Erfassung!AW15))</f>
        <v/>
      </c>
    </row>
    <row r="121" spans="1:11" x14ac:dyDescent="0.2">
      <c r="A121" t="str">
        <f t="shared" si="8"/>
        <v/>
      </c>
      <c r="B121" t="str">
        <f t="shared" si="8"/>
        <v/>
      </c>
      <c r="C121" t="str">
        <f>IF(Erfassung!D16&gt;40,"",IF(Erfassung!B16="","",2013))</f>
        <v/>
      </c>
      <c r="D121" t="str">
        <f>IF(Erfassung!D16&gt;40,"",IF(Erfassung!B16="","",Erfassung!C16))</f>
        <v/>
      </c>
      <c r="G121" s="12" t="str">
        <f t="shared" si="9"/>
        <v/>
      </c>
      <c r="H121" s="46"/>
      <c r="K121" t="str">
        <f>IF(Erfassung!D16&gt;40,"",IF(Erfassung!B16="","",Erfassung!AW16))</f>
        <v/>
      </c>
    </row>
    <row r="122" spans="1:11" x14ac:dyDescent="0.2">
      <c r="A122" t="str">
        <f t="shared" si="8"/>
        <v/>
      </c>
      <c r="B122" t="str">
        <f t="shared" si="8"/>
        <v/>
      </c>
      <c r="C122" t="str">
        <f>IF(Erfassung!D17&gt;40,"",IF(Erfassung!B17="","",2013))</f>
        <v/>
      </c>
      <c r="D122" t="str">
        <f>IF(Erfassung!D17&gt;40,"",IF(Erfassung!B17="","",Erfassung!C17))</f>
        <v/>
      </c>
      <c r="G122" s="12" t="str">
        <f t="shared" si="9"/>
        <v/>
      </c>
      <c r="H122" s="46"/>
      <c r="K122" t="str">
        <f>IF(Erfassung!D17&gt;40,"",IF(Erfassung!B17="","",Erfassung!AW17))</f>
        <v/>
      </c>
    </row>
    <row r="123" spans="1:11" x14ac:dyDescent="0.2">
      <c r="A123" t="str">
        <f t="shared" si="8"/>
        <v/>
      </c>
      <c r="B123" t="str">
        <f t="shared" si="8"/>
        <v/>
      </c>
      <c r="C123" t="str">
        <f>IF(Erfassung!D18&gt;40,"",IF(Erfassung!B18="","",2013))</f>
        <v/>
      </c>
      <c r="D123" t="str">
        <f>IF(Erfassung!D18&gt;40,"",IF(Erfassung!B18="","",Erfassung!C18))</f>
        <v/>
      </c>
      <c r="G123" s="12" t="str">
        <f t="shared" si="9"/>
        <v/>
      </c>
      <c r="H123" s="46"/>
      <c r="K123" t="str">
        <f>IF(Erfassung!D18&gt;40,"",IF(Erfassung!B18="","",Erfassung!AW18))</f>
        <v/>
      </c>
    </row>
    <row r="124" spans="1:11" x14ac:dyDescent="0.2">
      <c r="A124" t="str">
        <f t="shared" si="8"/>
        <v/>
      </c>
      <c r="B124" t="str">
        <f t="shared" si="8"/>
        <v/>
      </c>
      <c r="C124" t="str">
        <f>IF(Erfassung!D19&gt;40,"",IF(Erfassung!B19="","",2013))</f>
        <v/>
      </c>
      <c r="D124" t="str">
        <f>IF(Erfassung!D19&gt;40,"",IF(Erfassung!B19="","",Erfassung!C19))</f>
        <v/>
      </c>
      <c r="G124" s="12" t="str">
        <f t="shared" si="9"/>
        <v/>
      </c>
      <c r="H124" s="46"/>
      <c r="K124" t="str">
        <f>IF(Erfassung!D19&gt;40,"",IF(Erfassung!B19="","",Erfassung!AW19))</f>
        <v/>
      </c>
    </row>
    <row r="125" spans="1:11" x14ac:dyDescent="0.2">
      <c r="A125" t="str">
        <f t="shared" si="8"/>
        <v/>
      </c>
      <c r="B125" t="str">
        <f t="shared" si="8"/>
        <v/>
      </c>
      <c r="C125" t="str">
        <f>IF(Erfassung!D20&gt;40,"",IF(Erfassung!B20="","",2013))</f>
        <v/>
      </c>
      <c r="D125" t="str">
        <f>IF(Erfassung!D20&gt;40,"",IF(Erfassung!B20="","",Erfassung!C20))</f>
        <v/>
      </c>
      <c r="G125" s="12" t="str">
        <f t="shared" si="9"/>
        <v/>
      </c>
      <c r="H125" s="46"/>
      <c r="K125" t="str">
        <f>IF(Erfassung!D20&gt;40,"",IF(Erfassung!B20="","",Erfassung!AW20))</f>
        <v/>
      </c>
    </row>
    <row r="126" spans="1:11" x14ac:dyDescent="0.2">
      <c r="A126" t="str">
        <f t="shared" si="8"/>
        <v/>
      </c>
      <c r="B126" t="str">
        <f t="shared" si="8"/>
        <v/>
      </c>
      <c r="C126" t="str">
        <f>IF(Erfassung!D21&gt;40,"",IF(Erfassung!B21="","",2013))</f>
        <v/>
      </c>
      <c r="D126" t="str">
        <f>IF(Erfassung!D21&gt;40,"",IF(Erfassung!B21="","",Erfassung!C21))</f>
        <v/>
      </c>
      <c r="G126" s="12" t="str">
        <f t="shared" si="9"/>
        <v/>
      </c>
      <c r="H126" s="46"/>
      <c r="K126" t="str">
        <f>IF(Erfassung!D21&gt;40,"",IF(Erfassung!B21="","",Erfassung!AW21))</f>
        <v/>
      </c>
    </row>
    <row r="127" spans="1:11" x14ac:dyDescent="0.2">
      <c r="A127" t="str">
        <f t="shared" si="8"/>
        <v/>
      </c>
      <c r="B127" t="str">
        <f t="shared" si="8"/>
        <v/>
      </c>
      <c r="C127" t="str">
        <f>IF(Erfassung!D22&gt;40,"",IF(Erfassung!B22="","",2013))</f>
        <v/>
      </c>
      <c r="D127" t="str">
        <f>IF(Erfassung!D22&gt;40,"",IF(Erfassung!B22="","",Erfassung!C22))</f>
        <v/>
      </c>
      <c r="G127" s="12" t="str">
        <f t="shared" si="9"/>
        <v/>
      </c>
      <c r="H127" s="46"/>
      <c r="K127" t="str">
        <f>IF(Erfassung!D22&gt;40,"",IF(Erfassung!B22="","",Erfassung!AW22))</f>
        <v/>
      </c>
    </row>
    <row r="128" spans="1:11" x14ac:dyDescent="0.2">
      <c r="A128" t="str">
        <f t="shared" si="8"/>
        <v/>
      </c>
      <c r="B128" t="str">
        <f t="shared" si="8"/>
        <v/>
      </c>
      <c r="C128" t="str">
        <f>IF(Erfassung!D23&gt;40,"",IF(Erfassung!B23="","",2013))</f>
        <v/>
      </c>
      <c r="D128" t="str">
        <f>IF(Erfassung!D23&gt;40,"",IF(Erfassung!B23="","",Erfassung!C23))</f>
        <v/>
      </c>
      <c r="G128" s="12" t="str">
        <f t="shared" si="9"/>
        <v/>
      </c>
      <c r="H128" s="46"/>
      <c r="K128" t="str">
        <f>IF(Erfassung!D23&gt;40,"",IF(Erfassung!B23="","",Erfassung!AW23))</f>
        <v/>
      </c>
    </row>
    <row r="129" spans="1:11" x14ac:dyDescent="0.2">
      <c r="A129" t="str">
        <f t="shared" si="8"/>
        <v/>
      </c>
      <c r="B129" t="str">
        <f t="shared" si="8"/>
        <v/>
      </c>
      <c r="C129" t="str">
        <f>IF(Erfassung!D24&gt;40,"",IF(Erfassung!B24="","",2013))</f>
        <v/>
      </c>
      <c r="D129" t="str">
        <f>IF(Erfassung!D24&gt;40,"",IF(Erfassung!B24="","",Erfassung!C24))</f>
        <v/>
      </c>
      <c r="G129" s="12" t="str">
        <f t="shared" si="9"/>
        <v/>
      </c>
      <c r="H129" s="46"/>
      <c r="K129" t="str">
        <f>IF(Erfassung!D24&gt;40,"",IF(Erfassung!B24="","",Erfassung!AW24))</f>
        <v/>
      </c>
    </row>
    <row r="130" spans="1:11" x14ac:dyDescent="0.2">
      <c r="A130" t="str">
        <f t="shared" si="8"/>
        <v/>
      </c>
      <c r="B130" t="str">
        <f t="shared" si="8"/>
        <v/>
      </c>
      <c r="C130" t="str">
        <f>IF(Erfassung!D25&gt;40,"",IF(Erfassung!B25="","",2013))</f>
        <v/>
      </c>
      <c r="D130" t="str">
        <f>IF(Erfassung!D25&gt;40,"",IF(Erfassung!B25="","",Erfassung!C25))</f>
        <v/>
      </c>
      <c r="G130" s="12" t="str">
        <f t="shared" si="9"/>
        <v/>
      </c>
      <c r="H130" s="46"/>
      <c r="K130" t="str">
        <f>IF(Erfassung!D25&gt;40,"",IF(Erfassung!B25="","",Erfassung!AW25))</f>
        <v/>
      </c>
    </row>
    <row r="131" spans="1:11" x14ac:dyDescent="0.2">
      <c r="A131" t="str">
        <f t="shared" si="8"/>
        <v/>
      </c>
      <c r="B131" t="str">
        <f t="shared" si="8"/>
        <v/>
      </c>
      <c r="C131" t="str">
        <f>IF(Erfassung!D26&gt;40,"",IF(Erfassung!B26="","",2013))</f>
        <v/>
      </c>
      <c r="D131" t="str">
        <f>IF(Erfassung!D26&gt;40,"",IF(Erfassung!B26="","",Erfassung!C26))</f>
        <v/>
      </c>
      <c r="G131" s="12" t="str">
        <f t="shared" si="9"/>
        <v/>
      </c>
      <c r="H131" s="46"/>
      <c r="K131" t="str">
        <f>IF(Erfassung!D26&gt;40,"",IF(Erfassung!B26="","",Erfassung!AW26))</f>
        <v/>
      </c>
    </row>
    <row r="132" spans="1:11" x14ac:dyDescent="0.2">
      <c r="A132" t="str">
        <f t="shared" si="8"/>
        <v/>
      </c>
      <c r="B132" t="str">
        <f t="shared" si="8"/>
        <v/>
      </c>
      <c r="C132" t="str">
        <f>IF(Erfassung!D27&gt;40,"",IF(Erfassung!B27="","",2013))</f>
        <v/>
      </c>
      <c r="D132" t="str">
        <f>IF(Erfassung!D27&gt;40,"",IF(Erfassung!B27="","",Erfassung!C27))</f>
        <v/>
      </c>
      <c r="G132" s="12" t="str">
        <f t="shared" si="9"/>
        <v/>
      </c>
      <c r="H132" s="46"/>
      <c r="K132" t="str">
        <f>IF(Erfassung!D27&gt;40,"",IF(Erfassung!B27="","",Erfassung!AW27))</f>
        <v/>
      </c>
    </row>
    <row r="133" spans="1:11" x14ac:dyDescent="0.2">
      <c r="A133" t="str">
        <f t="shared" si="8"/>
        <v/>
      </c>
      <c r="B133" t="str">
        <f t="shared" si="8"/>
        <v/>
      </c>
      <c r="C133" t="str">
        <f>IF(Erfassung!D28&gt;40,"",IF(Erfassung!B28="","",2013))</f>
        <v/>
      </c>
      <c r="D133" t="str">
        <f>IF(Erfassung!D28&gt;40,"",IF(Erfassung!B28="","",Erfassung!C28))</f>
        <v/>
      </c>
      <c r="G133" s="12" t="str">
        <f t="shared" si="9"/>
        <v/>
      </c>
      <c r="H133" s="46"/>
      <c r="K133" t="str">
        <f>IF(Erfassung!D28&gt;40,"",IF(Erfassung!B28="","",Erfassung!AW28))</f>
        <v/>
      </c>
    </row>
    <row r="134" spans="1:11" x14ac:dyDescent="0.2">
      <c r="A134" t="str">
        <f t="shared" si="3"/>
        <v/>
      </c>
      <c r="B134" t="str">
        <f>B112</f>
        <v/>
      </c>
      <c r="C134" t="str">
        <f>IF(Erfassung!D7&gt;40,"",IF(Erfassung!B7="","",2008))</f>
        <v/>
      </c>
      <c r="D134" t="str">
        <f>IF(Erfassung!D7&gt;40,"",IF(Erfassung!B7="","",Erfassung!C7))</f>
        <v/>
      </c>
      <c r="G134" s="12" t="str">
        <f t="shared" si="5"/>
        <v/>
      </c>
      <c r="H134" s="46"/>
      <c r="K134" t="str">
        <f>IF(Erfassung!D7&gt;40,"",IF(Erfassung!B7="","",Erfassung!AX7))</f>
        <v/>
      </c>
    </row>
    <row r="135" spans="1:11" x14ac:dyDescent="0.2">
      <c r="A135" t="str">
        <f t="shared" si="3"/>
        <v/>
      </c>
      <c r="B135" t="str">
        <f t="shared" ref="B135:B153" si="10">B113</f>
        <v/>
      </c>
      <c r="C135" t="str">
        <f>IF(Erfassung!D8&gt;40,"",IF(Erfassung!B8="","",2008))</f>
        <v/>
      </c>
      <c r="D135" t="str">
        <f>IF(Erfassung!D8&gt;40,"",IF(Erfassung!B8="","",Erfassung!C8))</f>
        <v/>
      </c>
      <c r="G135" s="12" t="str">
        <f t="shared" si="5"/>
        <v/>
      </c>
      <c r="H135" s="46"/>
      <c r="K135" t="str">
        <f>IF(Erfassung!D8&gt;40,"",IF(Erfassung!B8="","",Erfassung!AX8))</f>
        <v/>
      </c>
    </row>
    <row r="136" spans="1:11" x14ac:dyDescent="0.2">
      <c r="A136" t="str">
        <f t="shared" si="3"/>
        <v/>
      </c>
      <c r="B136" t="str">
        <f t="shared" si="10"/>
        <v/>
      </c>
      <c r="C136" t="str">
        <f>IF(Erfassung!D9&gt;40,"",IF(Erfassung!B9="","",2008))</f>
        <v/>
      </c>
      <c r="D136" t="str">
        <f>IF(Erfassung!D9&gt;40,"",IF(Erfassung!B9="","",Erfassung!C9))</f>
        <v/>
      </c>
      <c r="G136" s="12" t="str">
        <f t="shared" si="5"/>
        <v/>
      </c>
      <c r="H136" s="46"/>
      <c r="K136" t="str">
        <f>IF(Erfassung!D9&gt;40,"",IF(Erfassung!B9="","",Erfassung!AX9))</f>
        <v/>
      </c>
    </row>
    <row r="137" spans="1:11" x14ac:dyDescent="0.2">
      <c r="A137" t="str">
        <f t="shared" si="3"/>
        <v/>
      </c>
      <c r="B137" t="str">
        <f t="shared" si="10"/>
        <v/>
      </c>
      <c r="C137" t="str">
        <f>IF(Erfassung!D10&gt;40,"",IF(Erfassung!B10="","",2008))</f>
        <v/>
      </c>
      <c r="D137" t="str">
        <f>IF(Erfassung!D10&gt;40,"",IF(Erfassung!B10="","",Erfassung!C10))</f>
        <v/>
      </c>
      <c r="G137" s="12" t="str">
        <f t="shared" si="5"/>
        <v/>
      </c>
      <c r="H137" s="46"/>
      <c r="K137" t="str">
        <f>IF(Erfassung!D10&gt;40,"",IF(Erfassung!B10="","",Erfassung!AX10))</f>
        <v/>
      </c>
    </row>
    <row r="138" spans="1:11" x14ac:dyDescent="0.2">
      <c r="A138" t="str">
        <f t="shared" si="3"/>
        <v/>
      </c>
      <c r="B138" t="str">
        <f t="shared" si="10"/>
        <v/>
      </c>
      <c r="C138" t="str">
        <f>IF(Erfassung!D11&gt;40,"",IF(Erfassung!B11="","",2008))</f>
        <v/>
      </c>
      <c r="D138" t="str">
        <f>IF(Erfassung!D11&gt;40,"",IF(Erfassung!B11="","",Erfassung!C11))</f>
        <v/>
      </c>
      <c r="G138" s="12" t="str">
        <f t="shared" si="5"/>
        <v/>
      </c>
      <c r="H138" s="46"/>
      <c r="K138" t="str">
        <f>IF(Erfassung!D11&gt;40,"",IF(Erfassung!B11="","",Erfassung!AX11))</f>
        <v/>
      </c>
    </row>
    <row r="139" spans="1:11" x14ac:dyDescent="0.2">
      <c r="A139" t="str">
        <f t="shared" si="3"/>
        <v/>
      </c>
      <c r="B139" t="str">
        <f t="shared" si="10"/>
        <v/>
      </c>
      <c r="C139" t="str">
        <f>IF(Erfassung!D12&gt;40,"",IF(Erfassung!B12="","",2008))</f>
        <v/>
      </c>
      <c r="D139" t="str">
        <f>IF(Erfassung!D12&gt;40,"",IF(Erfassung!B12="","",Erfassung!C12))</f>
        <v/>
      </c>
      <c r="G139" s="12" t="str">
        <f t="shared" si="5"/>
        <v/>
      </c>
      <c r="H139" s="46"/>
      <c r="K139" t="str">
        <f>IF(Erfassung!D12&gt;40,"",IF(Erfassung!B12="","",Erfassung!AX12))</f>
        <v/>
      </c>
    </row>
    <row r="140" spans="1:11" x14ac:dyDescent="0.2">
      <c r="A140" t="str">
        <f t="shared" si="3"/>
        <v/>
      </c>
      <c r="B140" t="str">
        <f t="shared" si="10"/>
        <v/>
      </c>
      <c r="C140" t="str">
        <f>IF(Erfassung!D13&gt;40,"",IF(Erfassung!B13="","",2008))</f>
        <v/>
      </c>
      <c r="D140" t="str">
        <f>IF(Erfassung!D13&gt;40,"",IF(Erfassung!B13="","",Erfassung!C13))</f>
        <v/>
      </c>
      <c r="G140" s="12" t="str">
        <f t="shared" si="5"/>
        <v/>
      </c>
      <c r="H140" s="46"/>
      <c r="K140" t="str">
        <f>IF(Erfassung!D13&gt;40,"",IF(Erfassung!B13="","",Erfassung!AX13))</f>
        <v/>
      </c>
    </row>
    <row r="141" spans="1:11" x14ac:dyDescent="0.2">
      <c r="A141" t="str">
        <f t="shared" si="3"/>
        <v/>
      </c>
      <c r="B141" t="str">
        <f t="shared" si="10"/>
        <v/>
      </c>
      <c r="C141" t="str">
        <f>IF(Erfassung!D14&gt;40,"",IF(Erfassung!B14="","",2008))</f>
        <v/>
      </c>
      <c r="D141" t="str">
        <f>IF(Erfassung!D14&gt;40,"",IF(Erfassung!B14="","",Erfassung!C14))</f>
        <v/>
      </c>
      <c r="G141" s="12" t="str">
        <f t="shared" si="5"/>
        <v/>
      </c>
      <c r="H141" s="46"/>
      <c r="K141" t="str">
        <f>IF(Erfassung!D14&gt;40,"",IF(Erfassung!B14="","",Erfassung!AX14))</f>
        <v/>
      </c>
    </row>
    <row r="142" spans="1:11" x14ac:dyDescent="0.2">
      <c r="A142" t="str">
        <f t="shared" si="3"/>
        <v/>
      </c>
      <c r="B142" t="str">
        <f t="shared" si="10"/>
        <v/>
      </c>
      <c r="C142" t="str">
        <f>IF(Erfassung!D15&gt;40,"",IF(Erfassung!B15="","",2008))</f>
        <v/>
      </c>
      <c r="D142" t="str">
        <f>IF(Erfassung!D15&gt;40,"",IF(Erfassung!B15="","",Erfassung!C15))</f>
        <v/>
      </c>
      <c r="G142" s="12" t="str">
        <f t="shared" si="5"/>
        <v/>
      </c>
      <c r="H142" s="46"/>
      <c r="K142" t="str">
        <f>IF(Erfassung!D15&gt;40,"",IF(Erfassung!B15="","",Erfassung!AX15))</f>
        <v/>
      </c>
    </row>
    <row r="143" spans="1:11" x14ac:dyDescent="0.2">
      <c r="A143" t="str">
        <f t="shared" si="3"/>
        <v/>
      </c>
      <c r="B143" t="str">
        <f t="shared" si="10"/>
        <v/>
      </c>
      <c r="C143" t="str">
        <f>IF(Erfassung!D16&gt;40,"",IF(Erfassung!B16="","",2008))</f>
        <v/>
      </c>
      <c r="D143" t="str">
        <f>IF(Erfassung!D16&gt;40,"",IF(Erfassung!B16="","",Erfassung!C16))</f>
        <v/>
      </c>
      <c r="G143" s="12" t="str">
        <f t="shared" si="5"/>
        <v/>
      </c>
      <c r="H143" s="46"/>
      <c r="K143" t="str">
        <f>IF(Erfassung!D16&gt;40,"",IF(Erfassung!B16="","",Erfassung!AX16))</f>
        <v/>
      </c>
    </row>
    <row r="144" spans="1:11" x14ac:dyDescent="0.2">
      <c r="A144" t="str">
        <f t="shared" si="3"/>
        <v/>
      </c>
      <c r="B144" t="str">
        <f t="shared" si="10"/>
        <v/>
      </c>
      <c r="C144" t="str">
        <f>IF(Erfassung!D17&gt;40,"",IF(Erfassung!B17="","",2008))</f>
        <v/>
      </c>
      <c r="D144" t="str">
        <f>IF(Erfassung!D17&gt;40,"",IF(Erfassung!B17="","",Erfassung!C17))</f>
        <v/>
      </c>
      <c r="G144" s="12" t="str">
        <f t="shared" si="5"/>
        <v/>
      </c>
      <c r="H144" s="46"/>
      <c r="K144" t="str">
        <f>IF(Erfassung!D17&gt;40,"",IF(Erfassung!B17="","",Erfassung!AX17))</f>
        <v/>
      </c>
    </row>
    <row r="145" spans="1:12" x14ac:dyDescent="0.2">
      <c r="A145" t="str">
        <f t="shared" si="3"/>
        <v/>
      </c>
      <c r="B145" t="str">
        <f t="shared" si="10"/>
        <v/>
      </c>
      <c r="C145" t="str">
        <f>IF(Erfassung!D18&gt;40,"",IF(Erfassung!B18="","",2008))</f>
        <v/>
      </c>
      <c r="D145" t="str">
        <f>IF(Erfassung!D18&gt;40,"",IF(Erfassung!B18="","",Erfassung!C18))</f>
        <v/>
      </c>
      <c r="G145" s="12" t="str">
        <f t="shared" si="5"/>
        <v/>
      </c>
      <c r="H145" s="46"/>
      <c r="K145" t="str">
        <f>IF(Erfassung!D18&gt;40,"",IF(Erfassung!B18="","",Erfassung!AX18))</f>
        <v/>
      </c>
    </row>
    <row r="146" spans="1:12" x14ac:dyDescent="0.2">
      <c r="A146" t="str">
        <f t="shared" si="3"/>
        <v/>
      </c>
      <c r="B146" t="str">
        <f t="shared" si="10"/>
        <v/>
      </c>
      <c r="C146" t="str">
        <f>IF(Erfassung!D19&gt;40,"",IF(Erfassung!B19="","",2008))</f>
        <v/>
      </c>
      <c r="D146" t="str">
        <f>IF(Erfassung!D19&gt;40,"",IF(Erfassung!B19="","",Erfassung!C19))</f>
        <v/>
      </c>
      <c r="G146" s="12" t="str">
        <f t="shared" si="5"/>
        <v/>
      </c>
      <c r="H146" s="46"/>
      <c r="K146" t="str">
        <f>IF(Erfassung!D19&gt;40,"",IF(Erfassung!B19="","",Erfassung!AX19))</f>
        <v/>
      </c>
    </row>
    <row r="147" spans="1:12" x14ac:dyDescent="0.2">
      <c r="A147" t="str">
        <f t="shared" si="3"/>
        <v/>
      </c>
      <c r="B147" t="str">
        <f t="shared" si="10"/>
        <v/>
      </c>
      <c r="C147" t="str">
        <f>IF(Erfassung!D20&gt;40,"",IF(Erfassung!B20="","",2008))</f>
        <v/>
      </c>
      <c r="D147" t="str">
        <f>IF(Erfassung!D20&gt;40,"",IF(Erfassung!B20="","",Erfassung!C20))</f>
        <v/>
      </c>
      <c r="G147" s="12" t="str">
        <f t="shared" si="5"/>
        <v/>
      </c>
      <c r="H147" s="46"/>
      <c r="K147" t="str">
        <f>IF(Erfassung!D20&gt;40,"",IF(Erfassung!B20="","",Erfassung!AX20))</f>
        <v/>
      </c>
    </row>
    <row r="148" spans="1:12" x14ac:dyDescent="0.2">
      <c r="A148" t="str">
        <f t="shared" si="3"/>
        <v/>
      </c>
      <c r="B148" t="str">
        <f t="shared" si="10"/>
        <v/>
      </c>
      <c r="C148" t="str">
        <f>IF(Erfassung!D21&gt;40,"",IF(Erfassung!B21="","",2008))</f>
        <v/>
      </c>
      <c r="D148" t="str">
        <f>IF(Erfassung!D21&gt;40,"",IF(Erfassung!B21="","",Erfassung!C21))</f>
        <v/>
      </c>
      <c r="G148" s="12" t="str">
        <f t="shared" si="5"/>
        <v/>
      </c>
      <c r="H148" s="46"/>
      <c r="K148" t="str">
        <f>IF(Erfassung!D21&gt;40,"",IF(Erfassung!B21="","",Erfassung!AX21))</f>
        <v/>
      </c>
    </row>
    <row r="149" spans="1:12" x14ac:dyDescent="0.2">
      <c r="A149" t="str">
        <f t="shared" si="3"/>
        <v/>
      </c>
      <c r="B149" t="str">
        <f t="shared" si="10"/>
        <v/>
      </c>
      <c r="C149" t="str">
        <f>IF(Erfassung!D22&gt;40,"",IF(Erfassung!B22="","",2008))</f>
        <v/>
      </c>
      <c r="D149" t="str">
        <f>IF(Erfassung!D22&gt;40,"",IF(Erfassung!B22="","",Erfassung!C22))</f>
        <v/>
      </c>
      <c r="G149" s="12" t="str">
        <f t="shared" si="5"/>
        <v/>
      </c>
      <c r="H149" s="46"/>
      <c r="K149" t="str">
        <f>IF(Erfassung!D22&gt;40,"",IF(Erfassung!B22="","",Erfassung!AX22))</f>
        <v/>
      </c>
    </row>
    <row r="150" spans="1:12" x14ac:dyDescent="0.2">
      <c r="A150" t="str">
        <f t="shared" si="3"/>
        <v/>
      </c>
      <c r="B150" t="str">
        <f t="shared" si="10"/>
        <v/>
      </c>
      <c r="C150" t="str">
        <f>IF(Erfassung!D23&gt;40,"",IF(Erfassung!B23="","",2008))</f>
        <v/>
      </c>
      <c r="D150" t="str">
        <f>IF(Erfassung!D23&gt;40,"",IF(Erfassung!B23="","",Erfassung!C23))</f>
        <v/>
      </c>
      <c r="G150" s="12" t="str">
        <f t="shared" si="5"/>
        <v/>
      </c>
      <c r="H150" s="46"/>
      <c r="K150" t="str">
        <f>IF(Erfassung!D23&gt;40,"",IF(Erfassung!B23="","",Erfassung!AX23))</f>
        <v/>
      </c>
    </row>
    <row r="151" spans="1:12" x14ac:dyDescent="0.2">
      <c r="A151" t="str">
        <f t="shared" si="3"/>
        <v/>
      </c>
      <c r="B151" t="str">
        <f t="shared" si="10"/>
        <v/>
      </c>
      <c r="C151" t="str">
        <f>IF(Erfassung!D24&gt;40,"",IF(Erfassung!B24="","",2008))</f>
        <v/>
      </c>
      <c r="D151" t="str">
        <f>IF(Erfassung!D24&gt;40,"",IF(Erfassung!B24="","",Erfassung!C24))</f>
        <v/>
      </c>
      <c r="G151" s="12" t="str">
        <f t="shared" si="5"/>
        <v/>
      </c>
      <c r="H151" s="46"/>
      <c r="K151" t="str">
        <f>IF(Erfassung!D24&gt;40,"",IF(Erfassung!B24="","",Erfassung!AX24))</f>
        <v/>
      </c>
    </row>
    <row r="152" spans="1:12" x14ac:dyDescent="0.2">
      <c r="A152" t="str">
        <f t="shared" si="3"/>
        <v/>
      </c>
      <c r="B152" t="str">
        <f t="shared" si="10"/>
        <v/>
      </c>
      <c r="C152" t="str">
        <f>IF(Erfassung!D25&gt;40,"",IF(Erfassung!B25="","",2008))</f>
        <v/>
      </c>
      <c r="D152" t="str">
        <f>IF(Erfassung!D25&gt;40,"",IF(Erfassung!B25="","",Erfassung!C25))</f>
        <v/>
      </c>
      <c r="G152" s="12" t="str">
        <f t="shared" si="5"/>
        <v/>
      </c>
      <c r="H152" s="46"/>
      <c r="K152" t="str">
        <f>IF(Erfassung!D25&gt;40,"",IF(Erfassung!B25="","",Erfassung!AX25))</f>
        <v/>
      </c>
    </row>
    <row r="153" spans="1:12" x14ac:dyDescent="0.2">
      <c r="A153" t="str">
        <f t="shared" ref="A153:A199" si="11">A131</f>
        <v/>
      </c>
      <c r="B153" t="str">
        <f t="shared" si="10"/>
        <v/>
      </c>
      <c r="C153" t="str">
        <f>IF(Erfassung!D26&gt;40,"",IF(Erfassung!B26="","",2008))</f>
        <v/>
      </c>
      <c r="D153" t="str">
        <f>IF(Erfassung!D26&gt;40,"",IF(Erfassung!B26="","",Erfassung!C26))</f>
        <v/>
      </c>
      <c r="G153" s="12" t="str">
        <f t="shared" ref="G153:G199" si="12">G131</f>
        <v/>
      </c>
      <c r="H153" s="46"/>
      <c r="K153" t="str">
        <f>IF(Erfassung!D26&gt;40,"",IF(Erfassung!B26="","",Erfassung!AX26))</f>
        <v/>
      </c>
    </row>
    <row r="154" spans="1:12" x14ac:dyDescent="0.2">
      <c r="A154" t="str">
        <f t="shared" si="11"/>
        <v/>
      </c>
      <c r="B154" t="str">
        <f>B132</f>
        <v/>
      </c>
      <c r="C154" t="str">
        <f>IF(Erfassung!D27&gt;40,"",IF(Erfassung!B27="","",2008))</f>
        <v/>
      </c>
      <c r="D154" t="str">
        <f>IF(Erfassung!D27&gt;40,"",IF(Erfassung!B27="","",Erfassung!C27))</f>
        <v/>
      </c>
      <c r="G154" s="12" t="str">
        <f t="shared" si="12"/>
        <v/>
      </c>
      <c r="H154" s="46"/>
      <c r="K154" t="str">
        <f>IF(Erfassung!D27&gt;40,"",IF(Erfassung!B27="","",Erfassung!AX27))</f>
        <v/>
      </c>
    </row>
    <row r="155" spans="1:12" x14ac:dyDescent="0.2">
      <c r="A155" t="str">
        <f t="shared" si="11"/>
        <v/>
      </c>
      <c r="B155" t="str">
        <f t="shared" ref="B155" si="13">B133</f>
        <v/>
      </c>
      <c r="C155" t="str">
        <f>IF(Erfassung!D28&gt;40,"",IF(Erfassung!B28="","",2008))</f>
        <v/>
      </c>
      <c r="D155" t="str">
        <f>IF(Erfassung!D28&gt;40,"",IF(Erfassung!B28="","",Erfassung!C28))</f>
        <v/>
      </c>
      <c r="G155" s="12" t="str">
        <f t="shared" si="12"/>
        <v/>
      </c>
      <c r="H155" s="46"/>
      <c r="K155" t="str">
        <f>IF(Erfassung!D28&gt;40,"",IF(Erfassung!B28="","",Erfassung!AX28))</f>
        <v/>
      </c>
    </row>
    <row r="156" spans="1:12" x14ac:dyDescent="0.2">
      <c r="A156" t="str">
        <f>A90</f>
        <v/>
      </c>
      <c r="B156" t="str">
        <f>B90</f>
        <v/>
      </c>
      <c r="C156" t="str">
        <f>IF(Erfassung!B7="","",5210)</f>
        <v/>
      </c>
      <c r="D156" t="str">
        <f>IF(Erfassung!D7&gt;40,"",IF(Erfassung!B7="","",Erfassung!C7))</f>
        <v/>
      </c>
      <c r="G156" s="12" t="str">
        <f>G90</f>
        <v/>
      </c>
      <c r="H156" s="46"/>
      <c r="K156" s="46"/>
      <c r="L156" s="46" t="str">
        <f>IF(Erfassung!B7="","",Erfassung!AQ7)</f>
        <v/>
      </c>
    </row>
    <row r="157" spans="1:12" x14ac:dyDescent="0.2">
      <c r="A157" t="str">
        <f t="shared" ref="A157:B177" si="14">A91</f>
        <v/>
      </c>
      <c r="B157" t="str">
        <f t="shared" si="14"/>
        <v/>
      </c>
      <c r="C157" t="str">
        <f>IF(Erfassung!B8="","",5210)</f>
        <v/>
      </c>
      <c r="D157" t="str">
        <f>IF(Erfassung!D8&gt;40,"",IF(Erfassung!B8="","",Erfassung!C8))</f>
        <v/>
      </c>
      <c r="G157" s="12" t="str">
        <f t="shared" ref="G157:G177" si="15">G91</f>
        <v/>
      </c>
      <c r="H157" s="46"/>
      <c r="L157" s="46" t="str">
        <f>IF(Erfassung!B8="","",Erfassung!AQ8)</f>
        <v/>
      </c>
    </row>
    <row r="158" spans="1:12" x14ac:dyDescent="0.2">
      <c r="A158" t="str">
        <f t="shared" si="14"/>
        <v/>
      </c>
      <c r="B158" t="str">
        <f t="shared" si="14"/>
        <v/>
      </c>
      <c r="C158" t="str">
        <f>IF(Erfassung!B9="","",5210)</f>
        <v/>
      </c>
      <c r="D158" t="str">
        <f>IF(Erfassung!D9&gt;40,"",IF(Erfassung!B9="","",Erfassung!C9))</f>
        <v/>
      </c>
      <c r="G158" s="12" t="str">
        <f t="shared" si="15"/>
        <v/>
      </c>
      <c r="H158" s="46"/>
      <c r="L158" s="46" t="str">
        <f>IF(Erfassung!B9="","",Erfassung!AQ9)</f>
        <v/>
      </c>
    </row>
    <row r="159" spans="1:12" x14ac:dyDescent="0.2">
      <c r="A159" t="str">
        <f t="shared" si="14"/>
        <v/>
      </c>
      <c r="B159" t="str">
        <f t="shared" si="14"/>
        <v/>
      </c>
      <c r="C159" t="str">
        <f>IF(Erfassung!B10="","",5210)</f>
        <v/>
      </c>
      <c r="D159" t="str">
        <f>IF(Erfassung!D10&gt;40,"",IF(Erfassung!B10="","",Erfassung!C10))</f>
        <v/>
      </c>
      <c r="G159" s="12" t="str">
        <f t="shared" si="15"/>
        <v/>
      </c>
      <c r="H159" s="46"/>
      <c r="L159" s="46" t="str">
        <f>IF(Erfassung!B10="","",Erfassung!AQ10)</f>
        <v/>
      </c>
    </row>
    <row r="160" spans="1:12" x14ac:dyDescent="0.2">
      <c r="A160" t="str">
        <f t="shared" si="14"/>
        <v/>
      </c>
      <c r="B160" t="str">
        <f t="shared" si="14"/>
        <v/>
      </c>
      <c r="C160" t="str">
        <f>IF(Erfassung!B11="","",5210)</f>
        <v/>
      </c>
      <c r="D160" t="str">
        <f>IF(Erfassung!D11&gt;40,"",IF(Erfassung!B11="","",Erfassung!C11))</f>
        <v/>
      </c>
      <c r="G160" s="12" t="str">
        <f t="shared" si="15"/>
        <v/>
      </c>
      <c r="H160" s="46"/>
      <c r="L160" s="46" t="str">
        <f>IF(Erfassung!B11="","",Erfassung!AQ11)</f>
        <v/>
      </c>
    </row>
    <row r="161" spans="1:12" x14ac:dyDescent="0.2">
      <c r="A161" t="str">
        <f t="shared" si="14"/>
        <v/>
      </c>
      <c r="B161" t="str">
        <f t="shared" si="14"/>
        <v/>
      </c>
      <c r="C161" t="str">
        <f>IF(Erfassung!B12="","",5210)</f>
        <v/>
      </c>
      <c r="D161" t="str">
        <f>IF(Erfassung!D12&gt;40,"",IF(Erfassung!B12="","",Erfassung!C12))</f>
        <v/>
      </c>
      <c r="G161" s="12" t="str">
        <f t="shared" si="15"/>
        <v/>
      </c>
      <c r="H161" s="46"/>
      <c r="L161" s="46" t="str">
        <f>IF(Erfassung!B12="","",Erfassung!AQ12)</f>
        <v/>
      </c>
    </row>
    <row r="162" spans="1:12" x14ac:dyDescent="0.2">
      <c r="A162" t="str">
        <f t="shared" si="14"/>
        <v/>
      </c>
      <c r="B162" t="str">
        <f t="shared" si="14"/>
        <v/>
      </c>
      <c r="C162" t="str">
        <f>IF(Erfassung!B13="","",5210)</f>
        <v/>
      </c>
      <c r="D162" t="str">
        <f>IF(Erfassung!D13&gt;40,"",IF(Erfassung!B13="","",Erfassung!C13))</f>
        <v/>
      </c>
      <c r="G162" s="12" t="str">
        <f t="shared" si="15"/>
        <v/>
      </c>
      <c r="H162" s="46"/>
      <c r="L162" s="46" t="str">
        <f>IF(Erfassung!B13="","",Erfassung!AQ13)</f>
        <v/>
      </c>
    </row>
    <row r="163" spans="1:12" x14ac:dyDescent="0.2">
      <c r="A163" t="str">
        <f t="shared" si="14"/>
        <v/>
      </c>
      <c r="B163" t="str">
        <f t="shared" si="14"/>
        <v/>
      </c>
      <c r="C163" t="str">
        <f>IF(Erfassung!B14="","",5210)</f>
        <v/>
      </c>
      <c r="D163" t="str">
        <f>IF(Erfassung!D14&gt;40,"",IF(Erfassung!B14="","",Erfassung!C14))</f>
        <v/>
      </c>
      <c r="G163" s="12" t="str">
        <f t="shared" si="15"/>
        <v/>
      </c>
      <c r="H163" s="46"/>
      <c r="L163" s="46" t="str">
        <f>IF(Erfassung!B14="","",Erfassung!AQ14)</f>
        <v/>
      </c>
    </row>
    <row r="164" spans="1:12" x14ac:dyDescent="0.2">
      <c r="A164" t="str">
        <f t="shared" si="14"/>
        <v/>
      </c>
      <c r="B164" t="str">
        <f t="shared" si="14"/>
        <v/>
      </c>
      <c r="C164" t="str">
        <f>IF(Erfassung!B15="","",5210)</f>
        <v/>
      </c>
      <c r="D164" t="str">
        <f>IF(Erfassung!D15&gt;40,"",IF(Erfassung!B15="","",Erfassung!C15))</f>
        <v/>
      </c>
      <c r="G164" s="12" t="str">
        <f t="shared" si="15"/>
        <v/>
      </c>
      <c r="H164" s="46"/>
      <c r="L164" s="46" t="str">
        <f>IF(Erfassung!B15="","",Erfassung!AQ15)</f>
        <v/>
      </c>
    </row>
    <row r="165" spans="1:12" x14ac:dyDescent="0.2">
      <c r="A165" t="str">
        <f t="shared" si="14"/>
        <v/>
      </c>
      <c r="B165" t="str">
        <f t="shared" si="14"/>
        <v/>
      </c>
      <c r="C165" t="str">
        <f>IF(Erfassung!B16="","",5210)</f>
        <v/>
      </c>
      <c r="D165" t="str">
        <f>IF(Erfassung!D16&gt;40,"",IF(Erfassung!B16="","",Erfassung!C16))</f>
        <v/>
      </c>
      <c r="G165" s="12" t="str">
        <f t="shared" si="15"/>
        <v/>
      </c>
      <c r="H165" s="46"/>
      <c r="L165" s="46" t="str">
        <f>IF(Erfassung!B16="","",Erfassung!AQ16)</f>
        <v/>
      </c>
    </row>
    <row r="166" spans="1:12" x14ac:dyDescent="0.2">
      <c r="A166" t="str">
        <f t="shared" si="14"/>
        <v/>
      </c>
      <c r="B166" t="str">
        <f t="shared" si="14"/>
        <v/>
      </c>
      <c r="C166" t="str">
        <f>IF(Erfassung!B17="","",5210)</f>
        <v/>
      </c>
      <c r="D166" t="str">
        <f>IF(Erfassung!D17&gt;40,"",IF(Erfassung!B17="","",Erfassung!C17))</f>
        <v/>
      </c>
      <c r="G166" s="12" t="str">
        <f t="shared" si="15"/>
        <v/>
      </c>
      <c r="H166" s="46"/>
      <c r="L166" s="46" t="str">
        <f>IF(Erfassung!B17="","",Erfassung!AQ17)</f>
        <v/>
      </c>
    </row>
    <row r="167" spans="1:12" x14ac:dyDescent="0.2">
      <c r="A167" t="str">
        <f t="shared" si="14"/>
        <v/>
      </c>
      <c r="B167" t="str">
        <f t="shared" si="14"/>
        <v/>
      </c>
      <c r="C167" t="str">
        <f>IF(Erfassung!B18="","",5210)</f>
        <v/>
      </c>
      <c r="D167" t="str">
        <f>IF(Erfassung!D18&gt;40,"",IF(Erfassung!B18="","",Erfassung!C18))</f>
        <v/>
      </c>
      <c r="G167" s="12" t="str">
        <f t="shared" si="15"/>
        <v/>
      </c>
      <c r="H167" s="46"/>
      <c r="L167" s="46" t="str">
        <f>IF(Erfassung!B18="","",Erfassung!AQ18)</f>
        <v/>
      </c>
    </row>
    <row r="168" spans="1:12" x14ac:dyDescent="0.2">
      <c r="A168" t="str">
        <f t="shared" si="14"/>
        <v/>
      </c>
      <c r="B168" t="str">
        <f t="shared" si="14"/>
        <v/>
      </c>
      <c r="C168" t="str">
        <f>IF(Erfassung!B19="","",5210)</f>
        <v/>
      </c>
      <c r="D168" t="str">
        <f>IF(Erfassung!D19&gt;40,"",IF(Erfassung!B19="","",Erfassung!C19))</f>
        <v/>
      </c>
      <c r="G168" s="12" t="str">
        <f t="shared" si="15"/>
        <v/>
      </c>
      <c r="H168" s="46"/>
      <c r="L168" s="46" t="str">
        <f>IF(Erfassung!B19="","",Erfassung!AQ19)</f>
        <v/>
      </c>
    </row>
    <row r="169" spans="1:12" x14ac:dyDescent="0.2">
      <c r="A169" t="str">
        <f t="shared" si="14"/>
        <v/>
      </c>
      <c r="B169" t="str">
        <f t="shared" si="14"/>
        <v/>
      </c>
      <c r="C169" t="str">
        <f>IF(Erfassung!B20="","",5210)</f>
        <v/>
      </c>
      <c r="D169" t="str">
        <f>IF(Erfassung!D20&gt;40,"",IF(Erfassung!B20="","",Erfassung!C20))</f>
        <v/>
      </c>
      <c r="G169" s="12" t="str">
        <f t="shared" si="15"/>
        <v/>
      </c>
      <c r="H169" s="46"/>
      <c r="L169" s="46" t="str">
        <f>IF(Erfassung!B20="","",Erfassung!AQ20)</f>
        <v/>
      </c>
    </row>
    <row r="170" spans="1:12" x14ac:dyDescent="0.2">
      <c r="A170" t="str">
        <f t="shared" si="14"/>
        <v/>
      </c>
      <c r="B170" t="str">
        <f t="shared" si="14"/>
        <v/>
      </c>
      <c r="C170" t="str">
        <f>IF(Erfassung!B21="","",5210)</f>
        <v/>
      </c>
      <c r="D170" t="str">
        <f>IF(Erfassung!D21&gt;40,"",IF(Erfassung!B21="","",Erfassung!C21))</f>
        <v/>
      </c>
      <c r="G170" s="12" t="str">
        <f t="shared" si="15"/>
        <v/>
      </c>
      <c r="H170" s="46"/>
      <c r="L170" s="46" t="str">
        <f>IF(Erfassung!B21="","",Erfassung!AQ21)</f>
        <v/>
      </c>
    </row>
    <row r="171" spans="1:12" x14ac:dyDescent="0.2">
      <c r="A171" t="str">
        <f t="shared" si="14"/>
        <v/>
      </c>
      <c r="B171" t="str">
        <f t="shared" si="14"/>
        <v/>
      </c>
      <c r="C171" t="str">
        <f>IF(Erfassung!B22="","",5210)</f>
        <v/>
      </c>
      <c r="D171" t="str">
        <f>IF(Erfassung!D22&gt;40,"",IF(Erfassung!B22="","",Erfassung!C22))</f>
        <v/>
      </c>
      <c r="G171" s="12" t="str">
        <f t="shared" si="15"/>
        <v/>
      </c>
      <c r="H171" s="46"/>
      <c r="L171" s="46" t="str">
        <f>IF(Erfassung!B22="","",Erfassung!AQ22)</f>
        <v/>
      </c>
    </row>
    <row r="172" spans="1:12" x14ac:dyDescent="0.2">
      <c r="A172" t="str">
        <f t="shared" si="14"/>
        <v/>
      </c>
      <c r="B172" t="str">
        <f t="shared" si="14"/>
        <v/>
      </c>
      <c r="C172" t="str">
        <f>IF(Erfassung!B23="","",5210)</f>
        <v/>
      </c>
      <c r="D172" t="str">
        <f>IF(Erfassung!D23&gt;40,"",IF(Erfassung!B23="","",Erfassung!C23))</f>
        <v/>
      </c>
      <c r="G172" s="12" t="str">
        <f t="shared" si="15"/>
        <v/>
      </c>
      <c r="H172" s="46"/>
      <c r="L172" s="46" t="str">
        <f>IF(Erfassung!B23="","",Erfassung!AQ23)</f>
        <v/>
      </c>
    </row>
    <row r="173" spans="1:12" x14ac:dyDescent="0.2">
      <c r="A173" t="str">
        <f t="shared" si="14"/>
        <v/>
      </c>
      <c r="B173" t="str">
        <f t="shared" si="14"/>
        <v/>
      </c>
      <c r="C173" t="str">
        <f>IF(Erfassung!B24="","",5210)</f>
        <v/>
      </c>
      <c r="D173" t="str">
        <f>IF(Erfassung!D24&gt;40,"",IF(Erfassung!B24="","",Erfassung!C24))</f>
        <v/>
      </c>
      <c r="G173" s="12" t="str">
        <f t="shared" si="15"/>
        <v/>
      </c>
      <c r="H173" s="46"/>
      <c r="L173" s="46" t="str">
        <f>IF(Erfassung!B24="","",Erfassung!AQ24)</f>
        <v/>
      </c>
    </row>
    <row r="174" spans="1:12" x14ac:dyDescent="0.2">
      <c r="A174" t="str">
        <f t="shared" si="14"/>
        <v/>
      </c>
      <c r="B174" t="str">
        <f t="shared" si="14"/>
        <v/>
      </c>
      <c r="C174" t="str">
        <f>IF(Erfassung!B25="","",5210)</f>
        <v/>
      </c>
      <c r="D174" t="str">
        <f>IF(Erfassung!D25&gt;40,"",IF(Erfassung!B25="","",Erfassung!C25))</f>
        <v/>
      </c>
      <c r="G174" s="12" t="str">
        <f t="shared" si="15"/>
        <v/>
      </c>
      <c r="H174" s="46"/>
      <c r="L174" s="46" t="str">
        <f>IF(Erfassung!B25="","",Erfassung!AQ25)</f>
        <v/>
      </c>
    </row>
    <row r="175" spans="1:12" x14ac:dyDescent="0.2">
      <c r="A175" t="str">
        <f t="shared" si="14"/>
        <v/>
      </c>
      <c r="B175" t="str">
        <f t="shared" si="14"/>
        <v/>
      </c>
      <c r="C175" t="str">
        <f>IF(Erfassung!B26="","",5210)</f>
        <v/>
      </c>
      <c r="D175" t="str">
        <f>IF(Erfassung!D26&gt;40,"",IF(Erfassung!B26="","",Erfassung!C26))</f>
        <v/>
      </c>
      <c r="G175" s="12" t="str">
        <f t="shared" si="15"/>
        <v/>
      </c>
      <c r="H175" s="46"/>
      <c r="L175" s="46" t="str">
        <f>IF(Erfassung!B26="","",Erfassung!AQ26)</f>
        <v/>
      </c>
    </row>
    <row r="176" spans="1:12" x14ac:dyDescent="0.2">
      <c r="A176" t="str">
        <f t="shared" si="14"/>
        <v/>
      </c>
      <c r="B176" t="str">
        <f t="shared" si="14"/>
        <v/>
      </c>
      <c r="C176" t="str">
        <f>IF(Erfassung!B27="","",5210)</f>
        <v/>
      </c>
      <c r="D176" t="str">
        <f>IF(Erfassung!D27&gt;40,"",IF(Erfassung!B27="","",Erfassung!C27))</f>
        <v/>
      </c>
      <c r="G176" s="12" t="str">
        <f t="shared" si="15"/>
        <v/>
      </c>
      <c r="H176" s="46"/>
      <c r="L176" s="46" t="str">
        <f>IF(Erfassung!B27="","",Erfassung!AQ27)</f>
        <v/>
      </c>
    </row>
    <row r="177" spans="1:12" x14ac:dyDescent="0.2">
      <c r="A177" t="str">
        <f t="shared" si="14"/>
        <v/>
      </c>
      <c r="B177" t="str">
        <f t="shared" si="14"/>
        <v/>
      </c>
      <c r="C177" t="str">
        <f>IF(Erfassung!B28="","",5210)</f>
        <v/>
      </c>
      <c r="D177" t="str">
        <f>IF(Erfassung!D28&gt;40,"",IF(Erfassung!B28="","",Erfassung!C28))</f>
        <v/>
      </c>
      <c r="G177" s="12" t="str">
        <f t="shared" si="15"/>
        <v/>
      </c>
      <c r="H177" s="46"/>
      <c r="L177" s="46" t="str">
        <f>IF(Erfassung!B28="","",Erfassung!AQ28)</f>
        <v/>
      </c>
    </row>
    <row r="178" spans="1:12" x14ac:dyDescent="0.2">
      <c r="A178" t="str">
        <f t="shared" si="11"/>
        <v/>
      </c>
      <c r="B178" t="str">
        <f>B156</f>
        <v/>
      </c>
      <c r="C178" t="str">
        <f>IF(Erfassung!B7="","",5311)</f>
        <v/>
      </c>
      <c r="D178" t="str">
        <f>IF(Erfassung!D7&gt;40,"",IF(Erfassung!B7="","",Erfassung!C7))</f>
        <v/>
      </c>
      <c r="G178" s="12" t="str">
        <f t="shared" si="12"/>
        <v/>
      </c>
      <c r="H178" s="46"/>
      <c r="K178" s="46"/>
      <c r="L178" s="46" t="str">
        <f>IF(Erfassung!B7="","",Erfassung!AR7)</f>
        <v/>
      </c>
    </row>
    <row r="179" spans="1:12" x14ac:dyDescent="0.2">
      <c r="A179" t="str">
        <f t="shared" si="11"/>
        <v/>
      </c>
      <c r="B179" t="str">
        <f t="shared" ref="B179:B197" si="16">B157</f>
        <v/>
      </c>
      <c r="C179" t="str">
        <f>IF(Erfassung!B8="","",5311)</f>
        <v/>
      </c>
      <c r="D179" t="str">
        <f>IF(Erfassung!D8&gt;40,"",IF(Erfassung!B8="","",Erfassung!C8))</f>
        <v/>
      </c>
      <c r="G179" s="12" t="str">
        <f t="shared" si="12"/>
        <v/>
      </c>
      <c r="H179" s="46"/>
      <c r="L179" s="46" t="str">
        <f>IF(Erfassung!B8="","",Erfassung!AR8)</f>
        <v/>
      </c>
    </row>
    <row r="180" spans="1:12" x14ac:dyDescent="0.2">
      <c r="A180" t="str">
        <f t="shared" si="11"/>
        <v/>
      </c>
      <c r="B180" t="str">
        <f t="shared" si="16"/>
        <v/>
      </c>
      <c r="C180" t="str">
        <f>IF(Erfassung!B9="","",5311)</f>
        <v/>
      </c>
      <c r="D180" t="str">
        <f>IF(Erfassung!D9&gt;40,"",IF(Erfassung!B9="","",Erfassung!C9))</f>
        <v/>
      </c>
      <c r="G180" s="12" t="str">
        <f t="shared" si="12"/>
        <v/>
      </c>
      <c r="H180" s="46"/>
      <c r="L180" s="46" t="str">
        <f>IF(Erfassung!B9="","",Erfassung!AR9)</f>
        <v/>
      </c>
    </row>
    <row r="181" spans="1:12" x14ac:dyDescent="0.2">
      <c r="A181" t="str">
        <f t="shared" si="11"/>
        <v/>
      </c>
      <c r="B181" t="str">
        <f t="shared" si="16"/>
        <v/>
      </c>
      <c r="C181" t="str">
        <f>IF(Erfassung!B10="","",5311)</f>
        <v/>
      </c>
      <c r="D181" t="str">
        <f>IF(Erfassung!D10&gt;40,"",IF(Erfassung!B10="","",Erfassung!C10))</f>
        <v/>
      </c>
      <c r="G181" s="12" t="str">
        <f t="shared" si="12"/>
        <v/>
      </c>
      <c r="H181" s="46"/>
      <c r="L181" s="46" t="str">
        <f>IF(Erfassung!B10="","",Erfassung!AR10)</f>
        <v/>
      </c>
    </row>
    <row r="182" spans="1:12" x14ac:dyDescent="0.2">
      <c r="A182" t="str">
        <f t="shared" si="11"/>
        <v/>
      </c>
      <c r="B182" t="str">
        <f t="shared" si="16"/>
        <v/>
      </c>
      <c r="C182" t="str">
        <f>IF(Erfassung!B11="","",5311)</f>
        <v/>
      </c>
      <c r="D182" t="str">
        <f>IF(Erfassung!D11&gt;40,"",IF(Erfassung!B11="","",Erfassung!C11))</f>
        <v/>
      </c>
      <c r="G182" s="12" t="str">
        <f t="shared" si="12"/>
        <v/>
      </c>
      <c r="H182" s="46"/>
      <c r="L182" s="46" t="str">
        <f>IF(Erfassung!B11="","",Erfassung!AR11)</f>
        <v/>
      </c>
    </row>
    <row r="183" spans="1:12" x14ac:dyDescent="0.2">
      <c r="A183" t="str">
        <f t="shared" si="11"/>
        <v/>
      </c>
      <c r="B183" t="str">
        <f t="shared" si="16"/>
        <v/>
      </c>
      <c r="C183" t="str">
        <f>IF(Erfassung!B12="","",5311)</f>
        <v/>
      </c>
      <c r="D183" t="str">
        <f>IF(Erfassung!D12&gt;40,"",IF(Erfassung!B12="","",Erfassung!C12))</f>
        <v/>
      </c>
      <c r="G183" s="12" t="str">
        <f t="shared" si="12"/>
        <v/>
      </c>
      <c r="H183" s="46"/>
      <c r="L183" s="46" t="str">
        <f>IF(Erfassung!B12="","",Erfassung!AR12)</f>
        <v/>
      </c>
    </row>
    <row r="184" spans="1:12" x14ac:dyDescent="0.2">
      <c r="A184" t="str">
        <f t="shared" si="11"/>
        <v/>
      </c>
      <c r="B184" t="str">
        <f t="shared" si="16"/>
        <v/>
      </c>
      <c r="C184" t="str">
        <f>IF(Erfassung!B13="","",5311)</f>
        <v/>
      </c>
      <c r="D184" t="str">
        <f>IF(Erfassung!D13&gt;40,"",IF(Erfassung!B13="","",Erfassung!C13))</f>
        <v/>
      </c>
      <c r="G184" s="12" t="str">
        <f t="shared" si="12"/>
        <v/>
      </c>
      <c r="H184" s="46"/>
      <c r="L184" s="46" t="str">
        <f>IF(Erfassung!B13="","",Erfassung!AR13)</f>
        <v/>
      </c>
    </row>
    <row r="185" spans="1:12" x14ac:dyDescent="0.2">
      <c r="A185" t="str">
        <f t="shared" si="11"/>
        <v/>
      </c>
      <c r="B185" t="str">
        <f t="shared" si="16"/>
        <v/>
      </c>
      <c r="C185" t="str">
        <f>IF(Erfassung!B14="","",5311)</f>
        <v/>
      </c>
      <c r="D185" t="str">
        <f>IF(Erfassung!D14&gt;40,"",IF(Erfassung!B14="","",Erfassung!C14))</f>
        <v/>
      </c>
      <c r="G185" s="12" t="str">
        <f t="shared" si="12"/>
        <v/>
      </c>
      <c r="H185" s="46"/>
      <c r="L185" s="46" t="str">
        <f>IF(Erfassung!B14="","",Erfassung!AR14)</f>
        <v/>
      </c>
    </row>
    <row r="186" spans="1:12" x14ac:dyDescent="0.2">
      <c r="A186" t="str">
        <f t="shared" si="11"/>
        <v/>
      </c>
      <c r="B186" t="str">
        <f t="shared" si="16"/>
        <v/>
      </c>
      <c r="C186" t="str">
        <f>IF(Erfassung!B15="","",5311)</f>
        <v/>
      </c>
      <c r="D186" t="str">
        <f>IF(Erfassung!D15&gt;40,"",IF(Erfassung!B15="","",Erfassung!C15))</f>
        <v/>
      </c>
      <c r="G186" s="12" t="str">
        <f t="shared" si="12"/>
        <v/>
      </c>
      <c r="H186" s="46"/>
      <c r="L186" s="46" t="str">
        <f>IF(Erfassung!B15="","",Erfassung!AR15)</f>
        <v/>
      </c>
    </row>
    <row r="187" spans="1:12" x14ac:dyDescent="0.2">
      <c r="A187" t="str">
        <f t="shared" si="11"/>
        <v/>
      </c>
      <c r="B187" t="str">
        <f t="shared" si="16"/>
        <v/>
      </c>
      <c r="C187" t="str">
        <f>IF(Erfassung!B16="","",5311)</f>
        <v/>
      </c>
      <c r="D187" t="str">
        <f>IF(Erfassung!D16&gt;40,"",IF(Erfassung!B16="","",Erfassung!C16))</f>
        <v/>
      </c>
      <c r="G187" s="12" t="str">
        <f t="shared" si="12"/>
        <v/>
      </c>
      <c r="H187" s="46"/>
      <c r="L187" s="46" t="str">
        <f>IF(Erfassung!B16="","",Erfassung!AR16)</f>
        <v/>
      </c>
    </row>
    <row r="188" spans="1:12" x14ac:dyDescent="0.2">
      <c r="A188" t="str">
        <f t="shared" si="11"/>
        <v/>
      </c>
      <c r="B188" t="str">
        <f t="shared" si="16"/>
        <v/>
      </c>
      <c r="C188" t="str">
        <f>IF(Erfassung!B17="","",5311)</f>
        <v/>
      </c>
      <c r="D188" t="str">
        <f>IF(Erfassung!D17&gt;40,"",IF(Erfassung!B17="","",Erfassung!C17))</f>
        <v/>
      </c>
      <c r="G188" s="12" t="str">
        <f t="shared" si="12"/>
        <v/>
      </c>
      <c r="H188" s="46"/>
      <c r="L188" s="46" t="str">
        <f>IF(Erfassung!B17="","",Erfassung!AR17)</f>
        <v/>
      </c>
    </row>
    <row r="189" spans="1:12" x14ac:dyDescent="0.2">
      <c r="A189" t="str">
        <f t="shared" si="11"/>
        <v/>
      </c>
      <c r="B189" t="str">
        <f t="shared" si="16"/>
        <v/>
      </c>
      <c r="C189" t="str">
        <f>IF(Erfassung!B18="","",5311)</f>
        <v/>
      </c>
      <c r="D189" t="str">
        <f>IF(Erfassung!D18&gt;40,"",IF(Erfassung!B18="","",Erfassung!C18))</f>
        <v/>
      </c>
      <c r="G189" s="12" t="str">
        <f t="shared" si="12"/>
        <v/>
      </c>
      <c r="H189" s="46"/>
      <c r="L189" s="46" t="str">
        <f>IF(Erfassung!B18="","",Erfassung!AR18)</f>
        <v/>
      </c>
    </row>
    <row r="190" spans="1:12" x14ac:dyDescent="0.2">
      <c r="A190" t="str">
        <f t="shared" si="11"/>
        <v/>
      </c>
      <c r="B190" t="str">
        <f t="shared" si="16"/>
        <v/>
      </c>
      <c r="C190" t="str">
        <f>IF(Erfassung!B19="","",5311)</f>
        <v/>
      </c>
      <c r="D190" t="str">
        <f>IF(Erfassung!D19&gt;40,"",IF(Erfassung!B19="","",Erfassung!C19))</f>
        <v/>
      </c>
      <c r="G190" s="12" t="str">
        <f t="shared" si="12"/>
        <v/>
      </c>
      <c r="H190" s="46"/>
      <c r="L190" s="46" t="str">
        <f>IF(Erfassung!B19="","",Erfassung!AR19)</f>
        <v/>
      </c>
    </row>
    <row r="191" spans="1:12" x14ac:dyDescent="0.2">
      <c r="A191" t="str">
        <f t="shared" si="11"/>
        <v/>
      </c>
      <c r="B191" t="str">
        <f t="shared" si="16"/>
        <v/>
      </c>
      <c r="C191" t="str">
        <f>IF(Erfassung!B20="","",5311)</f>
        <v/>
      </c>
      <c r="D191" t="str">
        <f>IF(Erfassung!D20&gt;40,"",IF(Erfassung!B20="","",Erfassung!C20))</f>
        <v/>
      </c>
      <c r="G191" s="12" t="str">
        <f t="shared" si="12"/>
        <v/>
      </c>
      <c r="H191" s="46"/>
      <c r="L191" s="46" t="str">
        <f>IF(Erfassung!B20="","",Erfassung!AR20)</f>
        <v/>
      </c>
    </row>
    <row r="192" spans="1:12" x14ac:dyDescent="0.2">
      <c r="A192" t="str">
        <f t="shared" si="11"/>
        <v/>
      </c>
      <c r="B192" t="str">
        <f t="shared" si="16"/>
        <v/>
      </c>
      <c r="C192" t="str">
        <f>IF(Erfassung!B21="","",5311)</f>
        <v/>
      </c>
      <c r="D192" t="str">
        <f>IF(Erfassung!D21&gt;40,"",IF(Erfassung!B21="","",Erfassung!C21))</f>
        <v/>
      </c>
      <c r="G192" s="12" t="str">
        <f t="shared" si="12"/>
        <v/>
      </c>
      <c r="H192" s="46"/>
      <c r="L192" s="46" t="str">
        <f>IF(Erfassung!B21="","",Erfassung!AR21)</f>
        <v/>
      </c>
    </row>
    <row r="193" spans="1:12" x14ac:dyDescent="0.2">
      <c r="A193" t="str">
        <f t="shared" si="11"/>
        <v/>
      </c>
      <c r="B193" t="str">
        <f t="shared" si="16"/>
        <v/>
      </c>
      <c r="C193" t="str">
        <f>IF(Erfassung!B22="","",5311)</f>
        <v/>
      </c>
      <c r="D193" t="str">
        <f>IF(Erfassung!D22&gt;40,"",IF(Erfassung!B22="","",Erfassung!C22))</f>
        <v/>
      </c>
      <c r="G193" s="12" t="str">
        <f t="shared" si="12"/>
        <v/>
      </c>
      <c r="H193" s="46"/>
      <c r="L193" s="46" t="str">
        <f>IF(Erfassung!B22="","",Erfassung!AR22)</f>
        <v/>
      </c>
    </row>
    <row r="194" spans="1:12" x14ac:dyDescent="0.2">
      <c r="A194" t="str">
        <f t="shared" si="11"/>
        <v/>
      </c>
      <c r="B194" t="str">
        <f t="shared" si="16"/>
        <v/>
      </c>
      <c r="C194" t="str">
        <f>IF(Erfassung!B23="","",5311)</f>
        <v/>
      </c>
      <c r="D194" t="str">
        <f>IF(Erfassung!D23&gt;40,"",IF(Erfassung!B23="","",Erfassung!C23))</f>
        <v/>
      </c>
      <c r="G194" s="12" t="str">
        <f t="shared" si="12"/>
        <v/>
      </c>
      <c r="H194" s="46"/>
      <c r="L194" s="46" t="str">
        <f>IF(Erfassung!B23="","",Erfassung!AR23)</f>
        <v/>
      </c>
    </row>
    <row r="195" spans="1:12" x14ac:dyDescent="0.2">
      <c r="A195" t="str">
        <f t="shared" si="11"/>
        <v/>
      </c>
      <c r="B195" t="str">
        <f t="shared" si="16"/>
        <v/>
      </c>
      <c r="C195" t="str">
        <f>IF(Erfassung!B24="","",5311)</f>
        <v/>
      </c>
      <c r="D195" t="str">
        <f>IF(Erfassung!D24&gt;40,"",IF(Erfassung!B24="","",Erfassung!C24))</f>
        <v/>
      </c>
      <c r="G195" s="12" t="str">
        <f t="shared" si="12"/>
        <v/>
      </c>
      <c r="H195" s="46"/>
      <c r="L195" s="46" t="str">
        <f>IF(Erfassung!B24="","",Erfassung!AR24)</f>
        <v/>
      </c>
    </row>
    <row r="196" spans="1:12" x14ac:dyDescent="0.2">
      <c r="A196" t="str">
        <f t="shared" si="11"/>
        <v/>
      </c>
      <c r="B196" t="str">
        <f t="shared" si="16"/>
        <v/>
      </c>
      <c r="C196" t="str">
        <f>IF(Erfassung!B25="","",5311)</f>
        <v/>
      </c>
      <c r="D196" t="str">
        <f>IF(Erfassung!D25&gt;40,"",IF(Erfassung!B25="","",Erfassung!C25))</f>
        <v/>
      </c>
      <c r="G196" s="12" t="str">
        <f t="shared" si="12"/>
        <v/>
      </c>
      <c r="H196" s="46"/>
      <c r="L196" s="46" t="str">
        <f>IF(Erfassung!B25="","",Erfassung!AR25)</f>
        <v/>
      </c>
    </row>
    <row r="197" spans="1:12" x14ac:dyDescent="0.2">
      <c r="A197" t="str">
        <f t="shared" si="11"/>
        <v/>
      </c>
      <c r="B197" t="str">
        <f t="shared" si="16"/>
        <v/>
      </c>
      <c r="C197" t="str">
        <f>IF(Erfassung!B26="","",5311)</f>
        <v/>
      </c>
      <c r="D197" t="str">
        <f>IF(Erfassung!D26&gt;40,"",IF(Erfassung!B26="","",Erfassung!C26))</f>
        <v/>
      </c>
      <c r="G197" s="12" t="str">
        <f t="shared" si="12"/>
        <v/>
      </c>
      <c r="H197" s="46"/>
      <c r="L197" s="46" t="str">
        <f>IF(Erfassung!B26="","",Erfassung!AR26)</f>
        <v/>
      </c>
    </row>
    <row r="198" spans="1:12" x14ac:dyDescent="0.2">
      <c r="A198" t="str">
        <f t="shared" si="11"/>
        <v/>
      </c>
      <c r="B198" t="str">
        <f>B176</f>
        <v/>
      </c>
      <c r="C198" t="str">
        <f>IF(Erfassung!B27="","",5311)</f>
        <v/>
      </c>
      <c r="D198" t="str">
        <f>IF(Erfassung!D27&gt;40,"",IF(Erfassung!B27="","",Erfassung!C27))</f>
        <v/>
      </c>
      <c r="G198" s="12" t="str">
        <f t="shared" si="12"/>
        <v/>
      </c>
      <c r="H198" s="46"/>
      <c r="L198" s="46" t="str">
        <f>IF(Erfassung!B27="","",Erfassung!AR27)</f>
        <v/>
      </c>
    </row>
    <row r="199" spans="1:12" x14ac:dyDescent="0.2">
      <c r="A199" t="str">
        <f t="shared" si="11"/>
        <v/>
      </c>
      <c r="B199" t="str">
        <f t="shared" ref="B199" si="17">B177</f>
        <v/>
      </c>
      <c r="C199" t="str">
        <f>IF(Erfassung!B28="","",5311)</f>
        <v/>
      </c>
      <c r="D199" t="str">
        <f>IF(Erfassung!D28&gt;40,"",IF(Erfassung!B28="","",Erfassung!C28))</f>
        <v/>
      </c>
      <c r="G199" s="12" t="str">
        <f t="shared" si="12"/>
        <v/>
      </c>
      <c r="H199" s="46"/>
      <c r="L199" s="46" t="str">
        <f>IF(Erfassung!B28="","",Erfassung!AR28)</f>
        <v/>
      </c>
    </row>
  </sheetData>
  <sheetProtection algorithmName="SHA-512" hashValue="n0csmsuf+rmk0D5waFhQxD44O60xx33iqNW/Sgb992DIInpF5ynMMtyrG4Z3HznCRLubu04KYBXqNSXq68TATg==" saltValue="0kYeVIHtPElKV6mZOZmVYQ==" spinCount="100000" sheet="1" objects="1" scenarios="1" selectLockedCells="1" selectUnlockedCells="1"/>
  <customSheetViews>
    <customSheetView guid="{373DB9E7-01A5-4475-B1B2-DC1CB6E7F0F3}">
      <selection activeCell="L1" sqref="L1"/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A46:B46 G46 A112 G112 A156 G1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6"/>
  <sheetViews>
    <sheetView workbookViewId="0"/>
  </sheetViews>
  <sheetFormatPr baseColWidth="10" defaultColWidth="10.85546875" defaultRowHeight="12.75" x14ac:dyDescent="0.2"/>
  <cols>
    <col min="1" max="5" width="10.85546875" style="91"/>
    <col min="6" max="36" width="9.85546875" style="91" bestFit="1" customWidth="1"/>
    <col min="37" max="37" width="13.85546875" style="91" bestFit="1" customWidth="1"/>
    <col min="38" max="38" width="10.42578125" style="91" bestFit="1" customWidth="1"/>
    <col min="39" max="39" width="10.85546875" style="91"/>
    <col min="40" max="40" width="11.5703125" style="91" bestFit="1" customWidth="1"/>
    <col min="41" max="41" width="9" style="91" bestFit="1" customWidth="1"/>
    <col min="42" max="42" width="14.5703125" style="91" bestFit="1" customWidth="1"/>
    <col min="43" max="43" width="9.140625" style="91" bestFit="1" customWidth="1"/>
    <col min="44" max="16384" width="10.85546875" style="91"/>
  </cols>
  <sheetData>
    <row r="1" spans="1:37" ht="13.5" thickBot="1" x14ac:dyDescent="0.25"/>
    <row r="2" spans="1:37" x14ac:dyDescent="0.2">
      <c r="F2" s="126" t="s">
        <v>21</v>
      </c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92" t="s">
        <v>22</v>
      </c>
    </row>
    <row r="3" spans="1:37" ht="13.5" thickBot="1" x14ac:dyDescent="0.25">
      <c r="F3" s="93">
        <v>1</v>
      </c>
      <c r="G3" s="94">
        <v>2</v>
      </c>
      <c r="H3" s="94">
        <v>3</v>
      </c>
      <c r="I3" s="94">
        <v>4</v>
      </c>
      <c r="J3" s="94">
        <v>5</v>
      </c>
      <c r="K3" s="94">
        <v>6</v>
      </c>
      <c r="L3" s="94">
        <v>7</v>
      </c>
      <c r="M3" s="94">
        <v>8</v>
      </c>
      <c r="N3" s="94">
        <v>9</v>
      </c>
      <c r="O3" s="94">
        <v>10</v>
      </c>
      <c r="P3" s="94">
        <v>11</v>
      </c>
      <c r="Q3" s="94">
        <v>12</v>
      </c>
      <c r="R3" s="94">
        <v>13</v>
      </c>
      <c r="S3" s="94">
        <v>14</v>
      </c>
      <c r="T3" s="94">
        <v>15</v>
      </c>
      <c r="U3" s="94">
        <v>16</v>
      </c>
      <c r="V3" s="94">
        <v>17</v>
      </c>
      <c r="W3" s="94">
        <v>18</v>
      </c>
      <c r="X3" s="94">
        <v>19</v>
      </c>
      <c r="Y3" s="94">
        <v>20</v>
      </c>
      <c r="Z3" s="94">
        <v>21</v>
      </c>
      <c r="AA3" s="94">
        <v>22</v>
      </c>
      <c r="AB3" s="94">
        <v>23</v>
      </c>
      <c r="AC3" s="94">
        <v>24</v>
      </c>
      <c r="AD3" s="94">
        <v>25</v>
      </c>
      <c r="AE3" s="94">
        <v>26</v>
      </c>
      <c r="AF3" s="94">
        <v>27</v>
      </c>
      <c r="AG3" s="94">
        <v>28</v>
      </c>
      <c r="AH3" s="94">
        <v>29</v>
      </c>
      <c r="AI3" s="94">
        <v>30</v>
      </c>
      <c r="AJ3" s="95">
        <v>31</v>
      </c>
      <c r="AK3" s="96"/>
    </row>
    <row r="4" spans="1:37" ht="13.5" thickBot="1" x14ac:dyDescent="0.25">
      <c r="C4" s="97" t="s">
        <v>4</v>
      </c>
      <c r="F4" s="98">
        <f>F3+Erfassung!$AJ$3-1</f>
        <v>45505</v>
      </c>
      <c r="G4" s="98">
        <f>G3+Erfassung!$AJ$3-1</f>
        <v>45506</v>
      </c>
      <c r="H4" s="98">
        <f>H3+Erfassung!$AJ$3-1</f>
        <v>45507</v>
      </c>
      <c r="I4" s="98">
        <f>I3+Erfassung!$AJ$3-1</f>
        <v>45508</v>
      </c>
      <c r="J4" s="98">
        <f>J3+Erfassung!$AJ$3-1</f>
        <v>45509</v>
      </c>
      <c r="K4" s="98">
        <f>K3+Erfassung!$AJ$3-1</f>
        <v>45510</v>
      </c>
      <c r="L4" s="98">
        <f>L3+Erfassung!$AJ$3-1</f>
        <v>45511</v>
      </c>
      <c r="M4" s="98">
        <f>M3+Erfassung!$AJ$3-1</f>
        <v>45512</v>
      </c>
      <c r="N4" s="98">
        <f>N3+Erfassung!$AJ$3-1</f>
        <v>45513</v>
      </c>
      <c r="O4" s="98">
        <f>O3+Erfassung!$AJ$3-1</f>
        <v>45514</v>
      </c>
      <c r="P4" s="98">
        <f>P3+Erfassung!$AJ$3-1</f>
        <v>45515</v>
      </c>
      <c r="Q4" s="98">
        <f>Q3+Erfassung!$AJ$3-1</f>
        <v>45516</v>
      </c>
      <c r="R4" s="98">
        <f>R3+Erfassung!$AJ$3-1</f>
        <v>45517</v>
      </c>
      <c r="S4" s="98">
        <f>S3+Erfassung!$AJ$3-1</f>
        <v>45518</v>
      </c>
      <c r="T4" s="98">
        <f>T3+Erfassung!$AJ$3-1</f>
        <v>45519</v>
      </c>
      <c r="U4" s="98">
        <f>U3+Erfassung!$AJ$3-1</f>
        <v>45520</v>
      </c>
      <c r="V4" s="98">
        <f>V3+Erfassung!$AJ$3-1</f>
        <v>45521</v>
      </c>
      <c r="W4" s="98">
        <f>W3+Erfassung!$AJ$3-1</f>
        <v>45522</v>
      </c>
      <c r="X4" s="98">
        <f>X3+Erfassung!$AJ$3-1</f>
        <v>45523</v>
      </c>
      <c r="Y4" s="98">
        <f>Y3+Erfassung!$AJ$3-1</f>
        <v>45524</v>
      </c>
      <c r="Z4" s="98">
        <f>Z3+Erfassung!$AJ$3-1</f>
        <v>45525</v>
      </c>
      <c r="AA4" s="98">
        <f>AA3+Erfassung!$AJ$3-1</f>
        <v>45526</v>
      </c>
      <c r="AB4" s="98">
        <f>AB3+Erfassung!$AJ$3-1</f>
        <v>45527</v>
      </c>
      <c r="AC4" s="98">
        <f>AC3+Erfassung!$AJ$3-1</f>
        <v>45528</v>
      </c>
      <c r="AD4" s="98">
        <f>AD3+Erfassung!$AJ$3-1</f>
        <v>45529</v>
      </c>
      <c r="AE4" s="98">
        <f>AE3+Erfassung!$AJ$3-1</f>
        <v>45530</v>
      </c>
      <c r="AF4" s="98">
        <f>AF3+Erfassung!$AJ$3-1</f>
        <v>45531</v>
      </c>
      <c r="AG4" s="98">
        <f>AG3+Erfassung!$AJ$3-1</f>
        <v>45532</v>
      </c>
      <c r="AH4" s="98">
        <f>AH3+Erfassung!$AJ$3-1</f>
        <v>45533</v>
      </c>
      <c r="AI4" s="98">
        <f>AI3+Erfassung!$AJ$3-1</f>
        <v>45534</v>
      </c>
      <c r="AJ4" s="98">
        <f>AJ3+Erfassung!$AJ$3-1</f>
        <v>45535</v>
      </c>
      <c r="AK4" s="99"/>
    </row>
    <row r="5" spans="1:37" x14ac:dyDescent="0.2">
      <c r="F5" s="100" t="str">
        <f>TEXT(F4,"TTT")</f>
        <v>Do</v>
      </c>
      <c r="G5" s="100" t="str">
        <f t="shared" ref="G5:AJ5" si="0">TEXT(G4,"TTT")</f>
        <v>Fr</v>
      </c>
      <c r="H5" s="100" t="str">
        <f t="shared" si="0"/>
        <v>Sa</v>
      </c>
      <c r="I5" s="100" t="str">
        <f t="shared" si="0"/>
        <v>So</v>
      </c>
      <c r="J5" s="100" t="str">
        <f t="shared" si="0"/>
        <v>Mo</v>
      </c>
      <c r="K5" s="100" t="str">
        <f t="shared" si="0"/>
        <v>Di</v>
      </c>
      <c r="L5" s="100" t="str">
        <f t="shared" si="0"/>
        <v>Mi</v>
      </c>
      <c r="M5" s="100" t="str">
        <f t="shared" si="0"/>
        <v>Do</v>
      </c>
      <c r="N5" s="100" t="str">
        <f t="shared" si="0"/>
        <v>Fr</v>
      </c>
      <c r="O5" s="100" t="str">
        <f t="shared" si="0"/>
        <v>Sa</v>
      </c>
      <c r="P5" s="100" t="str">
        <f t="shared" si="0"/>
        <v>So</v>
      </c>
      <c r="Q5" s="100" t="str">
        <f t="shared" si="0"/>
        <v>Mo</v>
      </c>
      <c r="R5" s="100" t="str">
        <f t="shared" si="0"/>
        <v>Di</v>
      </c>
      <c r="S5" s="100" t="str">
        <f t="shared" si="0"/>
        <v>Mi</v>
      </c>
      <c r="T5" s="100" t="str">
        <f t="shared" si="0"/>
        <v>Do</v>
      </c>
      <c r="U5" s="100" t="str">
        <f t="shared" si="0"/>
        <v>Fr</v>
      </c>
      <c r="V5" s="100" t="str">
        <f t="shared" si="0"/>
        <v>Sa</v>
      </c>
      <c r="W5" s="100" t="str">
        <f t="shared" si="0"/>
        <v>So</v>
      </c>
      <c r="X5" s="100" t="str">
        <f t="shared" si="0"/>
        <v>Mo</v>
      </c>
      <c r="Y5" s="100" t="str">
        <f t="shared" si="0"/>
        <v>Di</v>
      </c>
      <c r="Z5" s="100" t="str">
        <f t="shared" si="0"/>
        <v>Mi</v>
      </c>
      <c r="AA5" s="100" t="str">
        <f t="shared" si="0"/>
        <v>Do</v>
      </c>
      <c r="AB5" s="100" t="str">
        <f t="shared" si="0"/>
        <v>Fr</v>
      </c>
      <c r="AC5" s="100" t="str">
        <f t="shared" si="0"/>
        <v>Sa</v>
      </c>
      <c r="AD5" s="100" t="str">
        <f t="shared" si="0"/>
        <v>So</v>
      </c>
      <c r="AE5" s="100" t="str">
        <f t="shared" si="0"/>
        <v>Mo</v>
      </c>
      <c r="AF5" s="100" t="str">
        <f t="shared" si="0"/>
        <v>Di</v>
      </c>
      <c r="AG5" s="100" t="str">
        <f t="shared" si="0"/>
        <v>Mi</v>
      </c>
      <c r="AH5" s="100" t="str">
        <f t="shared" si="0"/>
        <v>Do</v>
      </c>
      <c r="AI5" s="100" t="str">
        <f t="shared" si="0"/>
        <v>Fr</v>
      </c>
      <c r="AJ5" s="100" t="str">
        <f t="shared" si="0"/>
        <v>Sa</v>
      </c>
      <c r="AK5" s="101"/>
    </row>
    <row r="6" spans="1:37" x14ac:dyDescent="0.2">
      <c r="A6" s="102">
        <f>Erfassung!E7</f>
        <v>0</v>
      </c>
      <c r="B6" s="102">
        <f>Erfassung!F7</f>
        <v>0</v>
      </c>
      <c r="C6" s="102">
        <f>Erfassung!G7</f>
        <v>0</v>
      </c>
      <c r="D6" s="102">
        <f>Erfassung!H7</f>
        <v>0</v>
      </c>
      <c r="E6" s="102">
        <f>Erfassung!I7</f>
        <v>0</v>
      </c>
      <c r="F6" s="103" t="str">
        <f>IF(Erfassung!K7="A",VLOOKUP(Erfassung!K$6,Berechnung!$F$29:$AB$33,ROW()-4,FALSE),"")</f>
        <v/>
      </c>
      <c r="G6" s="103" t="str">
        <f>IF(Erfassung!L7="A",VLOOKUP(Erfassung!L$6,Berechnung!$F$29:$AB$33,ROW()-4,FALSE),"")</f>
        <v/>
      </c>
      <c r="H6" s="103" t="str">
        <f>IF(Erfassung!M7="A",VLOOKUP(Erfassung!M$6,Berechnung!$F$29:$AB$33,ROW()-4,FALSE),"")</f>
        <v/>
      </c>
      <c r="I6" s="103" t="str">
        <f>IF(Erfassung!N7="A",VLOOKUP(Erfassung!N$6,Berechnung!$F$29:$AB$33,ROW()-4,FALSE),"")</f>
        <v/>
      </c>
      <c r="J6" s="103" t="str">
        <f>IF(Erfassung!O7="A",VLOOKUP(Erfassung!O$6,Berechnung!$F$29:$AB$33,ROW()-4,FALSE),"")</f>
        <v/>
      </c>
      <c r="K6" s="103" t="str">
        <f>IF(Erfassung!P7="A",VLOOKUP(Erfassung!P$6,Berechnung!$F$29:$AB$33,ROW()-4,FALSE),"")</f>
        <v/>
      </c>
      <c r="L6" s="103" t="str">
        <f>IF(Erfassung!Q7="A",VLOOKUP(Erfassung!Q$6,Berechnung!$F$29:$AB$33,ROW()-4,FALSE),"")</f>
        <v/>
      </c>
      <c r="M6" s="103" t="str">
        <f>IF(Erfassung!R7="A",VLOOKUP(Erfassung!R$6,Berechnung!$F$29:$AB$33,ROW()-4,FALSE),"")</f>
        <v/>
      </c>
      <c r="N6" s="103" t="str">
        <f>IF(Erfassung!S7="A",VLOOKUP(Erfassung!S$6,Berechnung!$F$29:$AB$33,ROW()-4,FALSE),"")</f>
        <v/>
      </c>
      <c r="O6" s="103" t="str">
        <f>IF(Erfassung!T7="A",VLOOKUP(Erfassung!T$6,Berechnung!$F$29:$AB$33,ROW()-4,FALSE),"")</f>
        <v/>
      </c>
      <c r="P6" s="103" t="str">
        <f>IF(Erfassung!U7="A",VLOOKUP(Erfassung!U$6,Berechnung!$F$29:$AB$33,ROW()-4,FALSE),"")</f>
        <v/>
      </c>
      <c r="Q6" s="103" t="str">
        <f>IF(Erfassung!V7="A",VLOOKUP(Erfassung!V$6,Berechnung!$F$29:$AB$33,ROW()-4,FALSE),"")</f>
        <v/>
      </c>
      <c r="R6" s="103" t="str">
        <f>IF(Erfassung!W7="A",VLOOKUP(Erfassung!W$6,Berechnung!$F$29:$AB$33,ROW()-4,FALSE),"")</f>
        <v/>
      </c>
      <c r="S6" s="103" t="str">
        <f>IF(Erfassung!X7="A",VLOOKUP(Erfassung!X$6,Berechnung!$F$29:$AB$33,ROW()-4,FALSE),"")</f>
        <v/>
      </c>
      <c r="T6" s="103" t="str">
        <f>IF(Erfassung!Y7="A",VLOOKUP(Erfassung!Y$6,Berechnung!$F$29:$AB$33,ROW()-4,FALSE),"")</f>
        <v/>
      </c>
      <c r="U6" s="103" t="str">
        <f>IF(Erfassung!Z7="A",VLOOKUP(Erfassung!Z$6,Berechnung!$F$29:$AB$33,ROW()-4,FALSE),"")</f>
        <v/>
      </c>
      <c r="V6" s="103" t="str">
        <f>IF(Erfassung!AA7="A",VLOOKUP(Erfassung!AA$6,Berechnung!$F$29:$AB$33,ROW()-4,FALSE),"")</f>
        <v/>
      </c>
      <c r="W6" s="103" t="str">
        <f>IF(Erfassung!AB7="A",VLOOKUP(Erfassung!AB$6,Berechnung!$F$29:$AB$33,ROW()-4,FALSE),"")</f>
        <v/>
      </c>
      <c r="X6" s="103" t="str">
        <f>IF(Erfassung!AC7="A",VLOOKUP(Erfassung!AC$6,Berechnung!$F$29:$AB$33,ROW()-4,FALSE),"")</f>
        <v/>
      </c>
      <c r="Y6" s="103" t="str">
        <f>IF(Erfassung!AD7="A",VLOOKUP(Erfassung!AD$6,Berechnung!$F$29:$AB$33,ROW()-4,FALSE),"")</f>
        <v/>
      </c>
      <c r="Z6" s="103" t="str">
        <f>IF(Erfassung!AE7="A",VLOOKUP(Erfassung!AE$6,Berechnung!$F$29:$AB$33,ROW()-4,FALSE),"")</f>
        <v/>
      </c>
      <c r="AA6" s="103" t="str">
        <f>IF(Erfassung!AF7="A",VLOOKUP(Erfassung!AF$6,Berechnung!$F$29:$AB$33,ROW()-4,FALSE),"")</f>
        <v/>
      </c>
      <c r="AB6" s="103" t="str">
        <f>IF(Erfassung!AG7="A",VLOOKUP(Erfassung!AG$6,Berechnung!$F$29:$AB$33,ROW()-4,FALSE),"")</f>
        <v/>
      </c>
      <c r="AC6" s="103" t="str">
        <f>IF(Erfassung!AH7="A",VLOOKUP(Erfassung!AH$6,Berechnung!$F$29:$AB$33,ROW()-4,FALSE),"")</f>
        <v/>
      </c>
      <c r="AD6" s="103" t="str">
        <f>IF(Erfassung!AI7="A",VLOOKUP(Erfassung!AI$6,Berechnung!$F$29:$AB$33,ROW()-4,FALSE),"")</f>
        <v/>
      </c>
      <c r="AE6" s="103" t="str">
        <f>IF(Erfassung!AJ7="A",VLOOKUP(Erfassung!AJ$6,Berechnung!$F$29:$AB$33,ROW()-4,FALSE),"")</f>
        <v/>
      </c>
      <c r="AF6" s="103" t="str">
        <f>IF(Erfassung!AK7="A",VLOOKUP(Erfassung!AK$6,Berechnung!$F$29:$AB$33,ROW()-4,FALSE),"")</f>
        <v/>
      </c>
      <c r="AG6" s="103" t="str">
        <f>IF(Erfassung!AL7="A",VLOOKUP(Erfassung!AL$6,Berechnung!$F$29:$AB$33,ROW()-4,FALSE),"")</f>
        <v/>
      </c>
      <c r="AH6" s="103" t="str">
        <f>IF(Erfassung!AM7="A",VLOOKUP(Erfassung!AM$6,Berechnung!$F$29:$AB$33,ROW()-4,FALSE),"")</f>
        <v/>
      </c>
      <c r="AI6" s="103" t="str">
        <f>IF(Erfassung!AN7="A",VLOOKUP(Erfassung!AN$6,Berechnung!$F$29:$AB$33,ROW()-4,FALSE),"")</f>
        <v/>
      </c>
      <c r="AJ6" s="103" t="str">
        <f>IF(Erfassung!AO7="A",VLOOKUP(Erfassung!AO$6,Berechnung!$F$29:$AB$33,ROW()-4,FALSE),"")</f>
        <v/>
      </c>
      <c r="AK6" s="104">
        <f>SUM(F6:AJ6)</f>
        <v>0</v>
      </c>
    </row>
    <row r="7" spans="1:37" x14ac:dyDescent="0.2">
      <c r="A7" s="102">
        <f>Erfassung!E8</f>
        <v>0</v>
      </c>
      <c r="B7" s="102">
        <f>Erfassung!F8</f>
        <v>0</v>
      </c>
      <c r="C7" s="102">
        <f>Erfassung!G8</f>
        <v>0</v>
      </c>
      <c r="D7" s="102">
        <f>Erfassung!H8</f>
        <v>0</v>
      </c>
      <c r="E7" s="102">
        <f>Erfassung!I8</f>
        <v>0</v>
      </c>
      <c r="F7" s="103" t="str">
        <f>IF(Erfassung!K8="A",VLOOKUP(Erfassung!K$6,Berechnung!$F$29:$AB$33,ROW()-4,FALSE),"")</f>
        <v/>
      </c>
      <c r="G7" s="103" t="str">
        <f>IF(Erfassung!L8="A",VLOOKUP(Erfassung!L$6,Berechnung!$F$29:$AB$33,ROW()-4,FALSE),"")</f>
        <v/>
      </c>
      <c r="H7" s="103" t="str">
        <f>IF(Erfassung!M8="A",VLOOKUP(Erfassung!M$6,Berechnung!$F$29:$AB$33,ROW()-4,FALSE),"")</f>
        <v/>
      </c>
      <c r="I7" s="103" t="str">
        <f>IF(Erfassung!N8="A",VLOOKUP(Erfassung!N$6,Berechnung!$F$29:$AB$33,ROW()-4,FALSE),"")</f>
        <v/>
      </c>
      <c r="J7" s="103" t="str">
        <f>IF(Erfassung!O8="A",VLOOKUP(Erfassung!O$6,Berechnung!$F$29:$AB$33,ROW()-4,FALSE),"")</f>
        <v/>
      </c>
      <c r="K7" s="103" t="str">
        <f>IF(Erfassung!P8="A",VLOOKUP(Erfassung!P$6,Berechnung!$F$29:$AB$33,ROW()-4,FALSE),"")</f>
        <v/>
      </c>
      <c r="L7" s="103" t="str">
        <f>IF(Erfassung!Q8="A",VLOOKUP(Erfassung!Q$6,Berechnung!$F$29:$AB$33,ROW()-4,FALSE),"")</f>
        <v/>
      </c>
      <c r="M7" s="103" t="str">
        <f>IF(Erfassung!R8="A",VLOOKUP(Erfassung!R$6,Berechnung!$F$29:$AB$33,ROW()-4,FALSE),"")</f>
        <v/>
      </c>
      <c r="N7" s="103" t="str">
        <f>IF(Erfassung!S8="A",VLOOKUP(Erfassung!S$6,Berechnung!$F$29:$AB$33,ROW()-4,FALSE),"")</f>
        <v/>
      </c>
      <c r="O7" s="103" t="str">
        <f>IF(Erfassung!T8="A",VLOOKUP(Erfassung!T$6,Berechnung!$F$29:$AB$33,ROW()-4,FALSE),"")</f>
        <v/>
      </c>
      <c r="P7" s="103" t="str">
        <f>IF(Erfassung!U8="A",VLOOKUP(Erfassung!U$6,Berechnung!$F$29:$AB$33,ROW()-4,FALSE),"")</f>
        <v/>
      </c>
      <c r="Q7" s="103" t="str">
        <f>IF(Erfassung!V8="A",VLOOKUP(Erfassung!V$6,Berechnung!$F$29:$AB$33,ROW()-4,FALSE),"")</f>
        <v/>
      </c>
      <c r="R7" s="103" t="str">
        <f>IF(Erfassung!W8="A",VLOOKUP(Erfassung!W$6,Berechnung!$F$29:$AB$33,ROW()-4,FALSE),"")</f>
        <v/>
      </c>
      <c r="S7" s="103" t="str">
        <f>IF(Erfassung!X8="A",VLOOKUP(Erfassung!X$6,Berechnung!$F$29:$AB$33,ROW()-4,FALSE),"")</f>
        <v/>
      </c>
      <c r="T7" s="103" t="str">
        <f>IF(Erfassung!Y8="A",VLOOKUP(Erfassung!Y$6,Berechnung!$F$29:$AB$33,ROW()-4,FALSE),"")</f>
        <v/>
      </c>
      <c r="U7" s="103" t="str">
        <f>IF(Erfassung!Z8="A",VLOOKUP(Erfassung!Z$6,Berechnung!$F$29:$AB$33,ROW()-4,FALSE),"")</f>
        <v/>
      </c>
      <c r="V7" s="103" t="str">
        <f>IF(Erfassung!AA8="A",VLOOKUP(Erfassung!AA$6,Berechnung!$F$29:$AB$33,ROW()-4,FALSE),"")</f>
        <v/>
      </c>
      <c r="W7" s="103" t="str">
        <f>IF(Erfassung!AB8="A",VLOOKUP(Erfassung!AB$6,Berechnung!$F$29:$AB$33,ROW()-4,FALSE),"")</f>
        <v/>
      </c>
      <c r="X7" s="103" t="str">
        <f>IF(Erfassung!AC8="A",VLOOKUP(Erfassung!AC$6,Berechnung!$F$29:$AB$33,ROW()-4,FALSE),"")</f>
        <v/>
      </c>
      <c r="Y7" s="103" t="str">
        <f>IF(Erfassung!AD8="A",VLOOKUP(Erfassung!AD$6,Berechnung!$F$29:$AB$33,ROW()-4,FALSE),"")</f>
        <v/>
      </c>
      <c r="Z7" s="103" t="str">
        <f>IF(Erfassung!AE8="A",VLOOKUP(Erfassung!AE$6,Berechnung!$F$29:$AB$33,ROW()-4,FALSE),"")</f>
        <v/>
      </c>
      <c r="AA7" s="103" t="str">
        <f>IF(Erfassung!AF8="A",VLOOKUP(Erfassung!AF$6,Berechnung!$F$29:$AB$33,ROW()-4,FALSE),"")</f>
        <v/>
      </c>
      <c r="AB7" s="103" t="str">
        <f>IF(Erfassung!AG8="A",VLOOKUP(Erfassung!AG$6,Berechnung!$F$29:$AB$33,ROW()-4,FALSE),"")</f>
        <v/>
      </c>
      <c r="AC7" s="103" t="str">
        <f>IF(Erfassung!AH8="A",VLOOKUP(Erfassung!AH$6,Berechnung!$F$29:$AB$33,ROW()-4,FALSE),"")</f>
        <v/>
      </c>
      <c r="AD7" s="103" t="str">
        <f>IF(Erfassung!AI8="A",VLOOKUP(Erfassung!AI$6,Berechnung!$F$29:$AB$33,ROW()-4,FALSE),"")</f>
        <v/>
      </c>
      <c r="AE7" s="103" t="str">
        <f>IF(Erfassung!AJ8="A",VLOOKUP(Erfassung!AJ$6,Berechnung!$F$29:$AB$33,ROW()-4,FALSE),"")</f>
        <v/>
      </c>
      <c r="AF7" s="103" t="str">
        <f>IF(Erfassung!AK8="A",VLOOKUP(Erfassung!AK$6,Berechnung!$F$29:$AB$33,ROW()-4,FALSE),"")</f>
        <v/>
      </c>
      <c r="AG7" s="103" t="str">
        <f>IF(Erfassung!AL8="A",VLOOKUP(Erfassung!AL$6,Berechnung!$F$29:$AB$33,ROW()-4,FALSE),"")</f>
        <v/>
      </c>
      <c r="AH7" s="103" t="str">
        <f>IF(Erfassung!AM8="A",VLOOKUP(Erfassung!AM$6,Berechnung!$F$29:$AB$33,ROW()-4,FALSE),"")</f>
        <v/>
      </c>
      <c r="AI7" s="103" t="str">
        <f>IF(Erfassung!AN8="A",VLOOKUP(Erfassung!AN$6,Berechnung!$F$29:$AB$33,ROW()-4,FALSE),"")</f>
        <v/>
      </c>
      <c r="AJ7" s="103" t="str">
        <f>IF(Erfassung!AO8="A",VLOOKUP(Erfassung!AO$6,Berechnung!$F$29:$AB$33,ROW()-4,FALSE),"")</f>
        <v/>
      </c>
      <c r="AK7" s="104">
        <f t="shared" ref="AK7:AK27" si="1">SUM(F7:AJ7)</f>
        <v>0</v>
      </c>
    </row>
    <row r="8" spans="1:37" x14ac:dyDescent="0.2">
      <c r="A8" s="102">
        <f>Erfassung!E9</f>
        <v>0</v>
      </c>
      <c r="B8" s="102">
        <f>Erfassung!F9</f>
        <v>0</v>
      </c>
      <c r="C8" s="102">
        <f>Erfassung!G9</f>
        <v>0</v>
      </c>
      <c r="D8" s="102">
        <f>Erfassung!H9</f>
        <v>0</v>
      </c>
      <c r="E8" s="102">
        <f>Erfassung!I9</f>
        <v>0</v>
      </c>
      <c r="F8" s="103" t="str">
        <f>IF(Erfassung!K9="A",VLOOKUP(Erfassung!K$6,Berechnung!$F$29:$AB$33,ROW()-4,FALSE),"")</f>
        <v/>
      </c>
      <c r="G8" s="103" t="str">
        <f>IF(Erfassung!L9="A",VLOOKUP(Erfassung!L$6,Berechnung!$F$29:$AB$33,ROW()-4,FALSE),"")</f>
        <v/>
      </c>
      <c r="H8" s="103" t="str">
        <f>IF(Erfassung!M9="A",VLOOKUP(Erfassung!M$6,Berechnung!$F$29:$AB$33,ROW()-4,FALSE),"")</f>
        <v/>
      </c>
      <c r="I8" s="103" t="str">
        <f>IF(Erfassung!N9="A",VLOOKUP(Erfassung!N$6,Berechnung!$F$29:$AB$33,ROW()-4,FALSE),"")</f>
        <v/>
      </c>
      <c r="J8" s="103" t="str">
        <f>IF(Erfassung!O9="A",VLOOKUP(Erfassung!O$6,Berechnung!$F$29:$AB$33,ROW()-4,FALSE),"")</f>
        <v/>
      </c>
      <c r="K8" s="103" t="str">
        <f>IF(Erfassung!P9="A",VLOOKUP(Erfassung!P$6,Berechnung!$F$29:$AB$33,ROW()-4,FALSE),"")</f>
        <v/>
      </c>
      <c r="L8" s="103" t="str">
        <f>IF(Erfassung!Q9="A",VLOOKUP(Erfassung!Q$6,Berechnung!$F$29:$AB$33,ROW()-4,FALSE),"")</f>
        <v/>
      </c>
      <c r="M8" s="103" t="str">
        <f>IF(Erfassung!R9="A",VLOOKUP(Erfassung!R$6,Berechnung!$F$29:$AB$33,ROW()-4,FALSE),"")</f>
        <v/>
      </c>
      <c r="N8" s="103" t="str">
        <f>IF(Erfassung!S9="A",VLOOKUP(Erfassung!S$6,Berechnung!$F$29:$AB$33,ROW()-4,FALSE),"")</f>
        <v/>
      </c>
      <c r="O8" s="103" t="str">
        <f>IF(Erfassung!T9="A",VLOOKUP(Erfassung!T$6,Berechnung!$F$29:$AB$33,ROW()-4,FALSE),"")</f>
        <v/>
      </c>
      <c r="P8" s="103" t="str">
        <f>IF(Erfassung!U9="A",VLOOKUP(Erfassung!U$6,Berechnung!$F$29:$AB$33,ROW()-4,FALSE),"")</f>
        <v/>
      </c>
      <c r="Q8" s="103" t="str">
        <f>IF(Erfassung!V9="A",VLOOKUP(Erfassung!V$6,Berechnung!$F$29:$AB$33,ROW()-4,FALSE),"")</f>
        <v/>
      </c>
      <c r="R8" s="103" t="str">
        <f>IF(Erfassung!W9="A",VLOOKUP(Erfassung!W$6,Berechnung!$F$29:$AB$33,ROW()-4,FALSE),"")</f>
        <v/>
      </c>
      <c r="S8" s="103" t="str">
        <f>IF(Erfassung!X9="A",VLOOKUP(Erfassung!X$6,Berechnung!$F$29:$AB$33,ROW()-4,FALSE),"")</f>
        <v/>
      </c>
      <c r="T8" s="103" t="str">
        <f>IF(Erfassung!Y9="A",VLOOKUP(Erfassung!Y$6,Berechnung!$F$29:$AB$33,ROW()-4,FALSE),"")</f>
        <v/>
      </c>
      <c r="U8" s="103" t="str">
        <f>IF(Erfassung!Z9="A",VLOOKUP(Erfassung!Z$6,Berechnung!$F$29:$AB$33,ROW()-4,FALSE),"")</f>
        <v/>
      </c>
      <c r="V8" s="103" t="str">
        <f>IF(Erfassung!AA9="A",VLOOKUP(Erfassung!AA$6,Berechnung!$F$29:$AB$33,ROW()-4,FALSE),"")</f>
        <v/>
      </c>
      <c r="W8" s="103" t="str">
        <f>IF(Erfassung!AB9="A",VLOOKUP(Erfassung!AB$6,Berechnung!$F$29:$AB$33,ROW()-4,FALSE),"")</f>
        <v/>
      </c>
      <c r="X8" s="103" t="str">
        <f>IF(Erfassung!AC9="A",VLOOKUP(Erfassung!AC$6,Berechnung!$F$29:$AB$33,ROW()-4,FALSE),"")</f>
        <v/>
      </c>
      <c r="Y8" s="103" t="str">
        <f>IF(Erfassung!AD9="A",VLOOKUP(Erfassung!AD$6,Berechnung!$F$29:$AB$33,ROW()-4,FALSE),"")</f>
        <v/>
      </c>
      <c r="Z8" s="103" t="str">
        <f>IF(Erfassung!AE9="A",VLOOKUP(Erfassung!AE$6,Berechnung!$F$29:$AB$33,ROW()-4,FALSE),"")</f>
        <v/>
      </c>
      <c r="AA8" s="103" t="str">
        <f>IF(Erfassung!AF9="A",VLOOKUP(Erfassung!AF$6,Berechnung!$F$29:$AB$33,ROW()-4,FALSE),"")</f>
        <v/>
      </c>
      <c r="AB8" s="103" t="str">
        <f>IF(Erfassung!AG9="A",VLOOKUP(Erfassung!AG$6,Berechnung!$F$29:$AB$33,ROW()-4,FALSE),"")</f>
        <v/>
      </c>
      <c r="AC8" s="103" t="str">
        <f>IF(Erfassung!AH9="A",VLOOKUP(Erfassung!AH$6,Berechnung!$F$29:$AB$33,ROW()-4,FALSE),"")</f>
        <v/>
      </c>
      <c r="AD8" s="103" t="str">
        <f>IF(Erfassung!AI9="A",VLOOKUP(Erfassung!AI$6,Berechnung!$F$29:$AB$33,ROW()-4,FALSE),"")</f>
        <v/>
      </c>
      <c r="AE8" s="103" t="str">
        <f>IF(Erfassung!AJ9="A",VLOOKUP(Erfassung!AJ$6,Berechnung!$F$29:$AB$33,ROW()-4,FALSE),"")</f>
        <v/>
      </c>
      <c r="AF8" s="103" t="str">
        <f>IF(Erfassung!AK9="A",VLOOKUP(Erfassung!AK$6,Berechnung!$F$29:$AB$33,ROW()-4,FALSE),"")</f>
        <v/>
      </c>
      <c r="AG8" s="103" t="str">
        <f>IF(Erfassung!AL9="A",VLOOKUP(Erfassung!AL$6,Berechnung!$F$29:$AB$33,ROW()-4,FALSE),"")</f>
        <v/>
      </c>
      <c r="AH8" s="103" t="str">
        <f>IF(Erfassung!AM9="A",VLOOKUP(Erfassung!AM$6,Berechnung!$F$29:$AB$33,ROW()-4,FALSE),"")</f>
        <v/>
      </c>
      <c r="AI8" s="103" t="str">
        <f>IF(Erfassung!AN9="A",VLOOKUP(Erfassung!AN$6,Berechnung!$F$29:$AB$33,ROW()-4,FALSE),"")</f>
        <v/>
      </c>
      <c r="AJ8" s="103" t="str">
        <f>IF(Erfassung!AO9="A",VLOOKUP(Erfassung!AO$6,Berechnung!$F$29:$AB$33,ROW()-4,FALSE),"")</f>
        <v/>
      </c>
      <c r="AK8" s="104">
        <f t="shared" si="1"/>
        <v>0</v>
      </c>
    </row>
    <row r="9" spans="1:37" x14ac:dyDescent="0.2">
      <c r="A9" s="102">
        <f>Erfassung!E10</f>
        <v>0</v>
      </c>
      <c r="B9" s="102">
        <f>Erfassung!F10</f>
        <v>0</v>
      </c>
      <c r="C9" s="102">
        <f>Erfassung!G10</f>
        <v>0</v>
      </c>
      <c r="D9" s="102">
        <f>Erfassung!H10</f>
        <v>0</v>
      </c>
      <c r="E9" s="102">
        <f>Erfassung!I10</f>
        <v>0</v>
      </c>
      <c r="F9" s="103" t="str">
        <f>IF(Erfassung!K10="A",VLOOKUP(Erfassung!K$6,Berechnung!$F$29:$AB$33,ROW()-4,FALSE),"")</f>
        <v/>
      </c>
      <c r="G9" s="103" t="str">
        <f>IF(Erfassung!L10="A",VLOOKUP(Erfassung!L$6,Berechnung!$F$29:$AB$33,ROW()-4,FALSE),"")</f>
        <v/>
      </c>
      <c r="H9" s="103" t="str">
        <f>IF(Erfassung!M10="A",VLOOKUP(Erfassung!M$6,Berechnung!$F$29:$AB$33,ROW()-4,FALSE),"")</f>
        <v/>
      </c>
      <c r="I9" s="103" t="str">
        <f>IF(Erfassung!N10="A",VLOOKUP(Erfassung!N$6,Berechnung!$F$29:$AB$33,ROW()-4,FALSE),"")</f>
        <v/>
      </c>
      <c r="J9" s="103" t="str">
        <f>IF(Erfassung!O10="A",VLOOKUP(Erfassung!O$6,Berechnung!$F$29:$AB$33,ROW()-4,FALSE),"")</f>
        <v/>
      </c>
      <c r="K9" s="103" t="str">
        <f>IF(Erfassung!P10="A",VLOOKUP(Erfassung!P$6,Berechnung!$F$29:$AB$33,ROW()-4,FALSE),"")</f>
        <v/>
      </c>
      <c r="L9" s="103" t="str">
        <f>IF(Erfassung!Q10="A",VLOOKUP(Erfassung!Q$6,Berechnung!$F$29:$AB$33,ROW()-4,FALSE),"")</f>
        <v/>
      </c>
      <c r="M9" s="103" t="str">
        <f>IF(Erfassung!R10="A",VLOOKUP(Erfassung!R$6,Berechnung!$F$29:$AB$33,ROW()-4,FALSE),"")</f>
        <v/>
      </c>
      <c r="N9" s="103" t="str">
        <f>IF(Erfassung!S10="A",VLOOKUP(Erfassung!S$6,Berechnung!$F$29:$AB$33,ROW()-4,FALSE),"")</f>
        <v/>
      </c>
      <c r="O9" s="103" t="str">
        <f>IF(Erfassung!T10="A",VLOOKUP(Erfassung!T$6,Berechnung!$F$29:$AB$33,ROW()-4,FALSE),"")</f>
        <v/>
      </c>
      <c r="P9" s="103" t="str">
        <f>IF(Erfassung!U10="A",VLOOKUP(Erfassung!U$6,Berechnung!$F$29:$AB$33,ROW()-4,FALSE),"")</f>
        <v/>
      </c>
      <c r="Q9" s="103" t="str">
        <f>IF(Erfassung!V10="A",VLOOKUP(Erfassung!V$6,Berechnung!$F$29:$AB$33,ROW()-4,FALSE),"")</f>
        <v/>
      </c>
      <c r="R9" s="103" t="str">
        <f>IF(Erfassung!W10="A",VLOOKUP(Erfassung!W$6,Berechnung!$F$29:$AB$33,ROW()-4,FALSE),"")</f>
        <v/>
      </c>
      <c r="S9" s="103" t="str">
        <f>IF(Erfassung!X10="A",VLOOKUP(Erfassung!X$6,Berechnung!$F$29:$AB$33,ROW()-4,FALSE),"")</f>
        <v/>
      </c>
      <c r="T9" s="103" t="str">
        <f>IF(Erfassung!Y10="A",VLOOKUP(Erfassung!Y$6,Berechnung!$F$29:$AB$33,ROW()-4,FALSE),"")</f>
        <v/>
      </c>
      <c r="U9" s="103" t="str">
        <f>IF(Erfassung!Z10="A",VLOOKUP(Erfassung!Z$6,Berechnung!$F$29:$AB$33,ROW()-4,FALSE),"")</f>
        <v/>
      </c>
      <c r="V9" s="103" t="str">
        <f>IF(Erfassung!AA10="A",VLOOKUP(Erfassung!AA$6,Berechnung!$F$29:$AB$33,ROW()-4,FALSE),"")</f>
        <v/>
      </c>
      <c r="W9" s="103" t="str">
        <f>IF(Erfassung!AB10="A",VLOOKUP(Erfassung!AB$6,Berechnung!$F$29:$AB$33,ROW()-4,FALSE),"")</f>
        <v/>
      </c>
      <c r="X9" s="103" t="str">
        <f>IF(Erfassung!AC10="A",VLOOKUP(Erfassung!AC$6,Berechnung!$F$29:$AB$33,ROW()-4,FALSE),"")</f>
        <v/>
      </c>
      <c r="Y9" s="103" t="str">
        <f>IF(Erfassung!AD10="A",VLOOKUP(Erfassung!AD$6,Berechnung!$F$29:$AB$33,ROW()-4,FALSE),"")</f>
        <v/>
      </c>
      <c r="Z9" s="103" t="str">
        <f>IF(Erfassung!AE10="A",VLOOKUP(Erfassung!AE$6,Berechnung!$F$29:$AB$33,ROW()-4,FALSE),"")</f>
        <v/>
      </c>
      <c r="AA9" s="103" t="str">
        <f>IF(Erfassung!AF10="A",VLOOKUP(Erfassung!AF$6,Berechnung!$F$29:$AB$33,ROW()-4,FALSE),"")</f>
        <v/>
      </c>
      <c r="AB9" s="103" t="str">
        <f>IF(Erfassung!AG10="A",VLOOKUP(Erfassung!AG$6,Berechnung!$F$29:$AB$33,ROW()-4,FALSE),"")</f>
        <v/>
      </c>
      <c r="AC9" s="103" t="str">
        <f>IF(Erfassung!AH10="A",VLOOKUP(Erfassung!AH$6,Berechnung!$F$29:$AB$33,ROW()-4,FALSE),"")</f>
        <v/>
      </c>
      <c r="AD9" s="103" t="str">
        <f>IF(Erfassung!AI10="A",VLOOKUP(Erfassung!AI$6,Berechnung!$F$29:$AB$33,ROW()-4,FALSE),"")</f>
        <v/>
      </c>
      <c r="AE9" s="103" t="str">
        <f>IF(Erfassung!AJ10="A",VLOOKUP(Erfassung!AJ$6,Berechnung!$F$29:$AB$33,ROW()-4,FALSE),"")</f>
        <v/>
      </c>
      <c r="AF9" s="103" t="str">
        <f>IF(Erfassung!AK10="A",VLOOKUP(Erfassung!AK$6,Berechnung!$F$29:$AB$33,ROW()-4,FALSE),"")</f>
        <v/>
      </c>
      <c r="AG9" s="103" t="str">
        <f>IF(Erfassung!AL10="A",VLOOKUP(Erfassung!AL$6,Berechnung!$F$29:$AB$33,ROW()-4,FALSE),"")</f>
        <v/>
      </c>
      <c r="AH9" s="103" t="str">
        <f>IF(Erfassung!AM10="A",VLOOKUP(Erfassung!AM$6,Berechnung!$F$29:$AB$33,ROW()-4,FALSE),"")</f>
        <v/>
      </c>
      <c r="AI9" s="103" t="str">
        <f>IF(Erfassung!AN10="A",VLOOKUP(Erfassung!AN$6,Berechnung!$F$29:$AB$33,ROW()-4,FALSE),"")</f>
        <v/>
      </c>
      <c r="AJ9" s="103" t="str">
        <f>IF(Erfassung!AO10="A",VLOOKUP(Erfassung!AO$6,Berechnung!$F$29:$AB$33,ROW()-4,FALSE),"")</f>
        <v/>
      </c>
      <c r="AK9" s="104">
        <f t="shared" si="1"/>
        <v>0</v>
      </c>
    </row>
    <row r="10" spans="1:37" x14ac:dyDescent="0.2">
      <c r="A10" s="102">
        <f>Erfassung!E11</f>
        <v>0</v>
      </c>
      <c r="B10" s="102">
        <f>Erfassung!F11</f>
        <v>0</v>
      </c>
      <c r="C10" s="102">
        <f>Erfassung!G11</f>
        <v>0</v>
      </c>
      <c r="D10" s="102">
        <f>Erfassung!H11</f>
        <v>0</v>
      </c>
      <c r="E10" s="102">
        <f>Erfassung!I11</f>
        <v>0</v>
      </c>
      <c r="F10" s="103" t="str">
        <f>IF(Erfassung!K11="A",VLOOKUP(Erfassung!K$6,Berechnung!$F$29:$AB$33,ROW()-4,FALSE),"")</f>
        <v/>
      </c>
      <c r="G10" s="103" t="str">
        <f>IF(Erfassung!L11="A",VLOOKUP(Erfassung!L$6,Berechnung!$F$29:$AB$33,ROW()-4,FALSE),"")</f>
        <v/>
      </c>
      <c r="H10" s="103" t="str">
        <f>IF(Erfassung!M11="A",VLOOKUP(Erfassung!M$6,Berechnung!$F$29:$AB$33,ROW()-4,FALSE),"")</f>
        <v/>
      </c>
      <c r="I10" s="103" t="str">
        <f>IF(Erfassung!N11="A",VLOOKUP(Erfassung!N$6,Berechnung!$F$29:$AB$33,ROW()-4,FALSE),"")</f>
        <v/>
      </c>
      <c r="J10" s="103" t="str">
        <f>IF(Erfassung!O11="A",VLOOKUP(Erfassung!O$6,Berechnung!$F$29:$AB$33,ROW()-4,FALSE),"")</f>
        <v/>
      </c>
      <c r="K10" s="103" t="str">
        <f>IF(Erfassung!P11="A",VLOOKUP(Erfassung!P$6,Berechnung!$F$29:$AB$33,ROW()-4,FALSE),"")</f>
        <v/>
      </c>
      <c r="L10" s="103" t="str">
        <f>IF(Erfassung!Q11="A",VLOOKUP(Erfassung!Q$6,Berechnung!$F$29:$AB$33,ROW()-4,FALSE),"")</f>
        <v/>
      </c>
      <c r="M10" s="103" t="str">
        <f>IF(Erfassung!R11="A",VLOOKUP(Erfassung!R$6,Berechnung!$F$29:$AB$33,ROW()-4,FALSE),"")</f>
        <v/>
      </c>
      <c r="N10" s="103" t="str">
        <f>IF(Erfassung!S11="A",VLOOKUP(Erfassung!S$6,Berechnung!$F$29:$AB$33,ROW()-4,FALSE),"")</f>
        <v/>
      </c>
      <c r="O10" s="103" t="str">
        <f>IF(Erfassung!T11="A",VLOOKUP(Erfassung!T$6,Berechnung!$F$29:$AB$33,ROW()-4,FALSE),"")</f>
        <v/>
      </c>
      <c r="P10" s="103" t="str">
        <f>IF(Erfassung!U11="A",VLOOKUP(Erfassung!U$6,Berechnung!$F$29:$AB$33,ROW()-4,FALSE),"")</f>
        <v/>
      </c>
      <c r="Q10" s="103" t="str">
        <f>IF(Erfassung!V11="A",VLOOKUP(Erfassung!V$6,Berechnung!$F$29:$AB$33,ROW()-4,FALSE),"")</f>
        <v/>
      </c>
      <c r="R10" s="103" t="str">
        <f>IF(Erfassung!W11="A",VLOOKUP(Erfassung!W$6,Berechnung!$F$29:$AB$33,ROW()-4,FALSE),"")</f>
        <v/>
      </c>
      <c r="S10" s="103" t="str">
        <f>IF(Erfassung!X11="A",VLOOKUP(Erfassung!X$6,Berechnung!$F$29:$AB$33,ROW()-4,FALSE),"")</f>
        <v/>
      </c>
      <c r="T10" s="103" t="str">
        <f>IF(Erfassung!Y11="A",VLOOKUP(Erfassung!Y$6,Berechnung!$F$29:$AB$33,ROW()-4,FALSE),"")</f>
        <v/>
      </c>
      <c r="U10" s="103" t="str">
        <f>IF(Erfassung!Z11="A",VLOOKUP(Erfassung!Z$6,Berechnung!$F$29:$AB$33,ROW()-4,FALSE),"")</f>
        <v/>
      </c>
      <c r="V10" s="103" t="str">
        <f>IF(Erfassung!AA11="A",VLOOKUP(Erfassung!AA$6,Berechnung!$F$29:$AB$33,ROW()-4,FALSE),"")</f>
        <v/>
      </c>
      <c r="W10" s="103" t="str">
        <f>IF(Erfassung!AB11="A",VLOOKUP(Erfassung!AB$6,Berechnung!$F$29:$AB$33,ROW()-4,FALSE),"")</f>
        <v/>
      </c>
      <c r="X10" s="103" t="str">
        <f>IF(Erfassung!AC11="A",VLOOKUP(Erfassung!AC$6,Berechnung!$F$29:$AB$33,ROW()-4,FALSE),"")</f>
        <v/>
      </c>
      <c r="Y10" s="103" t="str">
        <f>IF(Erfassung!AD11="A",VLOOKUP(Erfassung!AD$6,Berechnung!$F$29:$AB$33,ROW()-4,FALSE),"")</f>
        <v/>
      </c>
      <c r="Z10" s="103" t="str">
        <f>IF(Erfassung!AE11="A",VLOOKUP(Erfassung!AE$6,Berechnung!$F$29:$AB$33,ROW()-4,FALSE),"")</f>
        <v/>
      </c>
      <c r="AA10" s="103" t="str">
        <f>IF(Erfassung!AF11="A",VLOOKUP(Erfassung!AF$6,Berechnung!$F$29:$AB$33,ROW()-4,FALSE),"")</f>
        <v/>
      </c>
      <c r="AB10" s="103" t="str">
        <f>IF(Erfassung!AG11="A",VLOOKUP(Erfassung!AG$6,Berechnung!$F$29:$AB$33,ROW()-4,FALSE),"")</f>
        <v/>
      </c>
      <c r="AC10" s="103" t="str">
        <f>IF(Erfassung!AH11="A",VLOOKUP(Erfassung!AH$6,Berechnung!$F$29:$AB$33,ROW()-4,FALSE),"")</f>
        <v/>
      </c>
      <c r="AD10" s="103" t="str">
        <f>IF(Erfassung!AI11="A",VLOOKUP(Erfassung!AI$6,Berechnung!$F$29:$AB$33,ROW()-4,FALSE),"")</f>
        <v/>
      </c>
      <c r="AE10" s="103" t="str">
        <f>IF(Erfassung!AJ11="A",VLOOKUP(Erfassung!AJ$6,Berechnung!$F$29:$AB$33,ROW()-4,FALSE),"")</f>
        <v/>
      </c>
      <c r="AF10" s="103" t="str">
        <f>IF(Erfassung!AK11="A",VLOOKUP(Erfassung!AK$6,Berechnung!$F$29:$AB$33,ROW()-4,FALSE),"")</f>
        <v/>
      </c>
      <c r="AG10" s="103" t="str">
        <f>IF(Erfassung!AL11="A",VLOOKUP(Erfassung!AL$6,Berechnung!$F$29:$AB$33,ROW()-4,FALSE),"")</f>
        <v/>
      </c>
      <c r="AH10" s="103" t="str">
        <f>IF(Erfassung!AM11="A",VLOOKUP(Erfassung!AM$6,Berechnung!$F$29:$AB$33,ROW()-4,FALSE),"")</f>
        <v/>
      </c>
      <c r="AI10" s="103" t="str">
        <f>IF(Erfassung!AN11="A",VLOOKUP(Erfassung!AN$6,Berechnung!$F$29:$AB$33,ROW()-4,FALSE),"")</f>
        <v/>
      </c>
      <c r="AJ10" s="103" t="str">
        <f>IF(Erfassung!AO11="A",VLOOKUP(Erfassung!AO$6,Berechnung!$F$29:$AB$33,ROW()-4,FALSE),"")</f>
        <v/>
      </c>
      <c r="AK10" s="104">
        <f t="shared" si="1"/>
        <v>0</v>
      </c>
    </row>
    <row r="11" spans="1:37" x14ac:dyDescent="0.2">
      <c r="A11" s="102">
        <f>Erfassung!E12</f>
        <v>0</v>
      </c>
      <c r="B11" s="102">
        <f>Erfassung!F12</f>
        <v>0</v>
      </c>
      <c r="C11" s="102">
        <f>Erfassung!G12</f>
        <v>0</v>
      </c>
      <c r="D11" s="102">
        <f>Erfassung!H12</f>
        <v>0</v>
      </c>
      <c r="E11" s="102">
        <f>Erfassung!I12</f>
        <v>0</v>
      </c>
      <c r="F11" s="103" t="str">
        <f>IF(Erfassung!K12="A",VLOOKUP(Erfassung!K$6,Berechnung!$F$29:$AB$33,ROW()-4,FALSE),"")</f>
        <v/>
      </c>
      <c r="G11" s="103" t="str">
        <f>IF(Erfassung!L12="A",VLOOKUP(Erfassung!L$6,Berechnung!$F$29:$AB$33,ROW()-4,FALSE),"")</f>
        <v/>
      </c>
      <c r="H11" s="103" t="str">
        <f>IF(Erfassung!M12="A",VLOOKUP(Erfassung!M$6,Berechnung!$F$29:$AB$33,ROW()-4,FALSE),"")</f>
        <v/>
      </c>
      <c r="I11" s="103" t="str">
        <f>IF(Erfassung!N12="A",VLOOKUP(Erfassung!N$6,Berechnung!$F$29:$AB$33,ROW()-4,FALSE),"")</f>
        <v/>
      </c>
      <c r="J11" s="103" t="str">
        <f>IF(Erfassung!O12="A",VLOOKUP(Erfassung!O$6,Berechnung!$F$29:$AB$33,ROW()-4,FALSE),"")</f>
        <v/>
      </c>
      <c r="K11" s="103" t="str">
        <f>IF(Erfassung!P12="A",VLOOKUP(Erfassung!P$6,Berechnung!$F$29:$AB$33,ROW()-4,FALSE),"")</f>
        <v/>
      </c>
      <c r="L11" s="103" t="str">
        <f>IF(Erfassung!Q12="A",VLOOKUP(Erfassung!Q$6,Berechnung!$F$29:$AB$33,ROW()-4,FALSE),"")</f>
        <v/>
      </c>
      <c r="M11" s="103" t="str">
        <f>IF(Erfassung!R12="A",VLOOKUP(Erfassung!R$6,Berechnung!$F$29:$AB$33,ROW()-4,FALSE),"")</f>
        <v/>
      </c>
      <c r="N11" s="103" t="str">
        <f>IF(Erfassung!S12="A",VLOOKUP(Erfassung!S$6,Berechnung!$F$29:$AB$33,ROW()-4,FALSE),"")</f>
        <v/>
      </c>
      <c r="O11" s="103" t="str">
        <f>IF(Erfassung!T12="A",VLOOKUP(Erfassung!T$6,Berechnung!$F$29:$AB$33,ROW()-4,FALSE),"")</f>
        <v/>
      </c>
      <c r="P11" s="103" t="str">
        <f>IF(Erfassung!U12="A",VLOOKUP(Erfassung!U$6,Berechnung!$F$29:$AB$33,ROW()-4,FALSE),"")</f>
        <v/>
      </c>
      <c r="Q11" s="103" t="str">
        <f>IF(Erfassung!V12="A",VLOOKUP(Erfassung!V$6,Berechnung!$F$29:$AB$33,ROW()-4,FALSE),"")</f>
        <v/>
      </c>
      <c r="R11" s="103" t="str">
        <f>IF(Erfassung!W12="A",VLOOKUP(Erfassung!W$6,Berechnung!$F$29:$AB$33,ROW()-4,FALSE),"")</f>
        <v/>
      </c>
      <c r="S11" s="103" t="str">
        <f>IF(Erfassung!X12="A",VLOOKUP(Erfassung!X$6,Berechnung!$F$29:$AB$33,ROW()-4,FALSE),"")</f>
        <v/>
      </c>
      <c r="T11" s="103" t="str">
        <f>IF(Erfassung!Y12="A",VLOOKUP(Erfassung!Y$6,Berechnung!$F$29:$AB$33,ROW()-4,FALSE),"")</f>
        <v/>
      </c>
      <c r="U11" s="103" t="str">
        <f>IF(Erfassung!Z12="A",VLOOKUP(Erfassung!Z$6,Berechnung!$F$29:$AB$33,ROW()-4,FALSE),"")</f>
        <v/>
      </c>
      <c r="V11" s="103" t="str">
        <f>IF(Erfassung!AA12="A",VLOOKUP(Erfassung!AA$6,Berechnung!$F$29:$AB$33,ROW()-4,FALSE),"")</f>
        <v/>
      </c>
      <c r="W11" s="103" t="str">
        <f>IF(Erfassung!AB12="A",VLOOKUP(Erfassung!AB$6,Berechnung!$F$29:$AB$33,ROW()-4,FALSE),"")</f>
        <v/>
      </c>
      <c r="X11" s="103" t="str">
        <f>IF(Erfassung!AC12="A",VLOOKUP(Erfassung!AC$6,Berechnung!$F$29:$AB$33,ROW()-4,FALSE),"")</f>
        <v/>
      </c>
      <c r="Y11" s="103" t="str">
        <f>IF(Erfassung!AD12="A",VLOOKUP(Erfassung!AD$6,Berechnung!$F$29:$AB$33,ROW()-4,FALSE),"")</f>
        <v/>
      </c>
      <c r="Z11" s="103" t="str">
        <f>IF(Erfassung!AE12="A",VLOOKUP(Erfassung!AE$6,Berechnung!$F$29:$AB$33,ROW()-4,FALSE),"")</f>
        <v/>
      </c>
      <c r="AA11" s="103" t="str">
        <f>IF(Erfassung!AF12="A",VLOOKUP(Erfassung!AF$6,Berechnung!$F$29:$AB$33,ROW()-4,FALSE),"")</f>
        <v/>
      </c>
      <c r="AB11" s="103" t="str">
        <f>IF(Erfassung!AG12="A",VLOOKUP(Erfassung!AG$6,Berechnung!$F$29:$AB$33,ROW()-4,FALSE),"")</f>
        <v/>
      </c>
      <c r="AC11" s="103" t="str">
        <f>IF(Erfassung!AH12="A",VLOOKUP(Erfassung!AH$6,Berechnung!$F$29:$AB$33,ROW()-4,FALSE),"")</f>
        <v/>
      </c>
      <c r="AD11" s="103" t="str">
        <f>IF(Erfassung!AI12="A",VLOOKUP(Erfassung!AI$6,Berechnung!$F$29:$AB$33,ROW()-4,FALSE),"")</f>
        <v/>
      </c>
      <c r="AE11" s="103" t="str">
        <f>IF(Erfassung!AJ12="A",VLOOKUP(Erfassung!AJ$6,Berechnung!$F$29:$AB$33,ROW()-4,FALSE),"")</f>
        <v/>
      </c>
      <c r="AF11" s="103" t="str">
        <f>IF(Erfassung!AK12="A",VLOOKUP(Erfassung!AK$6,Berechnung!$F$29:$AB$33,ROW()-4,FALSE),"")</f>
        <v/>
      </c>
      <c r="AG11" s="103" t="str">
        <f>IF(Erfassung!AL12="A",VLOOKUP(Erfassung!AL$6,Berechnung!$F$29:$AB$33,ROW()-4,FALSE),"")</f>
        <v/>
      </c>
      <c r="AH11" s="103" t="str">
        <f>IF(Erfassung!AM12="A",VLOOKUP(Erfassung!AM$6,Berechnung!$F$29:$AB$33,ROW()-4,FALSE),"")</f>
        <v/>
      </c>
      <c r="AI11" s="103" t="str">
        <f>IF(Erfassung!AN12="A",VLOOKUP(Erfassung!AN$6,Berechnung!$F$29:$AB$33,ROW()-4,FALSE),"")</f>
        <v/>
      </c>
      <c r="AJ11" s="103" t="str">
        <f>IF(Erfassung!AO12="A",VLOOKUP(Erfassung!AO$6,Berechnung!$F$29:$AB$33,ROW()-4,FALSE),"")</f>
        <v/>
      </c>
      <c r="AK11" s="104">
        <f t="shared" si="1"/>
        <v>0</v>
      </c>
    </row>
    <row r="12" spans="1:37" x14ac:dyDescent="0.2">
      <c r="A12" s="102">
        <f>Erfassung!E13</f>
        <v>0</v>
      </c>
      <c r="B12" s="102">
        <f>Erfassung!F13</f>
        <v>0</v>
      </c>
      <c r="C12" s="102">
        <f>Erfassung!G13</f>
        <v>0</v>
      </c>
      <c r="D12" s="102">
        <f>Erfassung!H13</f>
        <v>0</v>
      </c>
      <c r="E12" s="102">
        <f>Erfassung!I13</f>
        <v>0</v>
      </c>
      <c r="F12" s="103" t="str">
        <f>IF(Erfassung!K13="A",VLOOKUP(Erfassung!K$6,Berechnung!$F$29:$AB$33,ROW()-4,FALSE),"")</f>
        <v/>
      </c>
      <c r="G12" s="103" t="str">
        <f>IF(Erfassung!L13="A",VLOOKUP(Erfassung!L$6,Berechnung!$F$29:$AB$33,ROW()-4,FALSE),"")</f>
        <v/>
      </c>
      <c r="H12" s="103" t="str">
        <f>IF(Erfassung!M13="A",VLOOKUP(Erfassung!M$6,Berechnung!$F$29:$AB$33,ROW()-4,FALSE),"")</f>
        <v/>
      </c>
      <c r="I12" s="103" t="str">
        <f>IF(Erfassung!N13="A",VLOOKUP(Erfassung!N$6,Berechnung!$F$29:$AB$33,ROW()-4,FALSE),"")</f>
        <v/>
      </c>
      <c r="J12" s="103" t="str">
        <f>IF(Erfassung!O13="A",VLOOKUP(Erfassung!O$6,Berechnung!$F$29:$AB$33,ROW()-4,FALSE),"")</f>
        <v/>
      </c>
      <c r="K12" s="103" t="str">
        <f>IF(Erfassung!P13="A",VLOOKUP(Erfassung!P$6,Berechnung!$F$29:$AB$33,ROW()-4,FALSE),"")</f>
        <v/>
      </c>
      <c r="L12" s="103" t="str">
        <f>IF(Erfassung!Q13="A",VLOOKUP(Erfassung!Q$6,Berechnung!$F$29:$AB$33,ROW()-4,FALSE),"")</f>
        <v/>
      </c>
      <c r="M12" s="103" t="str">
        <f>IF(Erfassung!R13="A",VLOOKUP(Erfassung!R$6,Berechnung!$F$29:$AB$33,ROW()-4,FALSE),"")</f>
        <v/>
      </c>
      <c r="N12" s="103" t="str">
        <f>IF(Erfassung!S13="A",VLOOKUP(Erfassung!S$6,Berechnung!$F$29:$AB$33,ROW()-4,FALSE),"")</f>
        <v/>
      </c>
      <c r="O12" s="103" t="str">
        <f>IF(Erfassung!T13="A",VLOOKUP(Erfassung!T$6,Berechnung!$F$29:$AB$33,ROW()-4,FALSE),"")</f>
        <v/>
      </c>
      <c r="P12" s="103" t="str">
        <f>IF(Erfassung!U13="A",VLOOKUP(Erfassung!U$6,Berechnung!$F$29:$AB$33,ROW()-4,FALSE),"")</f>
        <v/>
      </c>
      <c r="Q12" s="103" t="str">
        <f>IF(Erfassung!V13="A",VLOOKUP(Erfassung!V$6,Berechnung!$F$29:$AB$33,ROW()-4,FALSE),"")</f>
        <v/>
      </c>
      <c r="R12" s="103" t="str">
        <f>IF(Erfassung!W13="A",VLOOKUP(Erfassung!W$6,Berechnung!$F$29:$AB$33,ROW()-4,FALSE),"")</f>
        <v/>
      </c>
      <c r="S12" s="103" t="str">
        <f>IF(Erfassung!X13="A",VLOOKUP(Erfassung!X$6,Berechnung!$F$29:$AB$33,ROW()-4,FALSE),"")</f>
        <v/>
      </c>
      <c r="T12" s="103" t="str">
        <f>IF(Erfassung!Y13="A",VLOOKUP(Erfassung!Y$6,Berechnung!$F$29:$AB$33,ROW()-4,FALSE),"")</f>
        <v/>
      </c>
      <c r="U12" s="103" t="str">
        <f>IF(Erfassung!Z13="A",VLOOKUP(Erfassung!Z$6,Berechnung!$F$29:$AB$33,ROW()-4,FALSE),"")</f>
        <v/>
      </c>
      <c r="V12" s="103" t="str">
        <f>IF(Erfassung!AA13="A",VLOOKUP(Erfassung!AA$6,Berechnung!$F$29:$AB$33,ROW()-4,FALSE),"")</f>
        <v/>
      </c>
      <c r="W12" s="103" t="str">
        <f>IF(Erfassung!AB13="A",VLOOKUP(Erfassung!AB$6,Berechnung!$F$29:$AB$33,ROW()-4,FALSE),"")</f>
        <v/>
      </c>
      <c r="X12" s="103" t="str">
        <f>IF(Erfassung!AC13="A",VLOOKUP(Erfassung!AC$6,Berechnung!$F$29:$AB$33,ROW()-4,FALSE),"")</f>
        <v/>
      </c>
      <c r="Y12" s="103" t="str">
        <f>IF(Erfassung!AD13="A",VLOOKUP(Erfassung!AD$6,Berechnung!$F$29:$AB$33,ROW()-4,FALSE),"")</f>
        <v/>
      </c>
      <c r="Z12" s="103" t="str">
        <f>IF(Erfassung!AE13="A",VLOOKUP(Erfassung!AE$6,Berechnung!$F$29:$AB$33,ROW()-4,FALSE),"")</f>
        <v/>
      </c>
      <c r="AA12" s="103" t="str">
        <f>IF(Erfassung!AF13="A",VLOOKUP(Erfassung!AF$6,Berechnung!$F$29:$AB$33,ROW()-4,FALSE),"")</f>
        <v/>
      </c>
      <c r="AB12" s="103" t="str">
        <f>IF(Erfassung!AG13="A",VLOOKUP(Erfassung!AG$6,Berechnung!$F$29:$AB$33,ROW()-4,FALSE),"")</f>
        <v/>
      </c>
      <c r="AC12" s="103" t="str">
        <f>IF(Erfassung!AH13="A",VLOOKUP(Erfassung!AH$6,Berechnung!$F$29:$AB$33,ROW()-4,FALSE),"")</f>
        <v/>
      </c>
      <c r="AD12" s="103" t="str">
        <f>IF(Erfassung!AI13="A",VLOOKUP(Erfassung!AI$6,Berechnung!$F$29:$AB$33,ROW()-4,FALSE),"")</f>
        <v/>
      </c>
      <c r="AE12" s="103" t="str">
        <f>IF(Erfassung!AJ13="A",VLOOKUP(Erfassung!AJ$6,Berechnung!$F$29:$AB$33,ROW()-4,FALSE),"")</f>
        <v/>
      </c>
      <c r="AF12" s="103" t="str">
        <f>IF(Erfassung!AK13="A",VLOOKUP(Erfassung!AK$6,Berechnung!$F$29:$AB$33,ROW()-4,FALSE),"")</f>
        <v/>
      </c>
      <c r="AG12" s="103" t="str">
        <f>IF(Erfassung!AL13="A",VLOOKUP(Erfassung!AL$6,Berechnung!$F$29:$AB$33,ROW()-4,FALSE),"")</f>
        <v/>
      </c>
      <c r="AH12" s="103" t="str">
        <f>IF(Erfassung!AM13="A",VLOOKUP(Erfassung!AM$6,Berechnung!$F$29:$AB$33,ROW()-4,FALSE),"")</f>
        <v/>
      </c>
      <c r="AI12" s="103" t="str">
        <f>IF(Erfassung!AN13="A",VLOOKUP(Erfassung!AN$6,Berechnung!$F$29:$AB$33,ROW()-4,FALSE),"")</f>
        <v/>
      </c>
      <c r="AJ12" s="103" t="str">
        <f>IF(Erfassung!AO13="A",VLOOKUP(Erfassung!AO$6,Berechnung!$F$29:$AB$33,ROW()-4,FALSE),"")</f>
        <v/>
      </c>
      <c r="AK12" s="104">
        <f t="shared" si="1"/>
        <v>0</v>
      </c>
    </row>
    <row r="13" spans="1:37" x14ac:dyDescent="0.2">
      <c r="A13" s="102">
        <f>Erfassung!E14</f>
        <v>0</v>
      </c>
      <c r="B13" s="102">
        <f>Erfassung!F14</f>
        <v>0</v>
      </c>
      <c r="C13" s="102">
        <f>Erfassung!G14</f>
        <v>0</v>
      </c>
      <c r="D13" s="102">
        <f>Erfassung!H14</f>
        <v>0</v>
      </c>
      <c r="E13" s="102">
        <f>Erfassung!I14</f>
        <v>0</v>
      </c>
      <c r="F13" s="103" t="str">
        <f>IF(Erfassung!K14="A",VLOOKUP(Erfassung!K$6,Berechnung!$F$29:$AB$33,ROW()-4,FALSE),"")</f>
        <v/>
      </c>
      <c r="G13" s="103" t="str">
        <f>IF(Erfassung!L14="A",VLOOKUP(Erfassung!L$6,Berechnung!$F$29:$AB$33,ROW()-4,FALSE),"")</f>
        <v/>
      </c>
      <c r="H13" s="103" t="str">
        <f>IF(Erfassung!M14="A",VLOOKUP(Erfassung!M$6,Berechnung!$F$29:$AB$33,ROW()-4,FALSE),"")</f>
        <v/>
      </c>
      <c r="I13" s="103" t="str">
        <f>IF(Erfassung!N14="A",VLOOKUP(Erfassung!N$6,Berechnung!$F$29:$AB$33,ROW()-4,FALSE),"")</f>
        <v/>
      </c>
      <c r="J13" s="103" t="str">
        <f>IF(Erfassung!O14="A",VLOOKUP(Erfassung!O$6,Berechnung!$F$29:$AB$33,ROW()-4,FALSE),"")</f>
        <v/>
      </c>
      <c r="K13" s="103" t="str">
        <f>IF(Erfassung!P14="A",VLOOKUP(Erfassung!P$6,Berechnung!$F$29:$AB$33,ROW()-4,FALSE),"")</f>
        <v/>
      </c>
      <c r="L13" s="103" t="str">
        <f>IF(Erfassung!Q14="A",VLOOKUP(Erfassung!Q$6,Berechnung!$F$29:$AB$33,ROW()-4,FALSE),"")</f>
        <v/>
      </c>
      <c r="M13" s="103" t="str">
        <f>IF(Erfassung!R14="A",VLOOKUP(Erfassung!R$6,Berechnung!$F$29:$AB$33,ROW()-4,FALSE),"")</f>
        <v/>
      </c>
      <c r="N13" s="103" t="str">
        <f>IF(Erfassung!S14="A",VLOOKUP(Erfassung!S$6,Berechnung!$F$29:$AB$33,ROW()-4,FALSE),"")</f>
        <v/>
      </c>
      <c r="O13" s="103" t="str">
        <f>IF(Erfassung!T14="A",VLOOKUP(Erfassung!T$6,Berechnung!$F$29:$AB$33,ROW()-4,FALSE),"")</f>
        <v/>
      </c>
      <c r="P13" s="103" t="str">
        <f>IF(Erfassung!U14="A",VLOOKUP(Erfassung!U$6,Berechnung!$F$29:$AB$33,ROW()-4,FALSE),"")</f>
        <v/>
      </c>
      <c r="Q13" s="103" t="str">
        <f>IF(Erfassung!V14="A",VLOOKUP(Erfassung!V$6,Berechnung!$F$29:$AB$33,ROW()-4,FALSE),"")</f>
        <v/>
      </c>
      <c r="R13" s="103" t="str">
        <f>IF(Erfassung!W14="A",VLOOKUP(Erfassung!W$6,Berechnung!$F$29:$AB$33,ROW()-4,FALSE),"")</f>
        <v/>
      </c>
      <c r="S13" s="103" t="str">
        <f>IF(Erfassung!X14="A",VLOOKUP(Erfassung!X$6,Berechnung!$F$29:$AB$33,ROW()-4,FALSE),"")</f>
        <v/>
      </c>
      <c r="T13" s="103" t="str">
        <f>IF(Erfassung!Y14="A",VLOOKUP(Erfassung!Y$6,Berechnung!$F$29:$AB$33,ROW()-4,FALSE),"")</f>
        <v/>
      </c>
      <c r="U13" s="103" t="str">
        <f>IF(Erfassung!Z14="A",VLOOKUP(Erfassung!Z$6,Berechnung!$F$29:$AB$33,ROW()-4,FALSE),"")</f>
        <v/>
      </c>
      <c r="V13" s="103" t="str">
        <f>IF(Erfassung!AA14="A",VLOOKUP(Erfassung!AA$6,Berechnung!$F$29:$AB$33,ROW()-4,FALSE),"")</f>
        <v/>
      </c>
      <c r="W13" s="103" t="str">
        <f>IF(Erfassung!AB14="A",VLOOKUP(Erfassung!AB$6,Berechnung!$F$29:$AB$33,ROW()-4,FALSE),"")</f>
        <v/>
      </c>
      <c r="X13" s="103" t="str">
        <f>IF(Erfassung!AC14="A",VLOOKUP(Erfassung!AC$6,Berechnung!$F$29:$AB$33,ROW()-4,FALSE),"")</f>
        <v/>
      </c>
      <c r="Y13" s="103" t="str">
        <f>IF(Erfassung!AD14="A",VLOOKUP(Erfassung!AD$6,Berechnung!$F$29:$AB$33,ROW()-4,FALSE),"")</f>
        <v/>
      </c>
      <c r="Z13" s="103" t="str">
        <f>IF(Erfassung!AE14="A",VLOOKUP(Erfassung!AE$6,Berechnung!$F$29:$AB$33,ROW()-4,FALSE),"")</f>
        <v/>
      </c>
      <c r="AA13" s="103" t="str">
        <f>IF(Erfassung!AF14="A",VLOOKUP(Erfassung!AF$6,Berechnung!$F$29:$AB$33,ROW()-4,FALSE),"")</f>
        <v/>
      </c>
      <c r="AB13" s="103" t="str">
        <f>IF(Erfassung!AG14="A",VLOOKUP(Erfassung!AG$6,Berechnung!$F$29:$AB$33,ROW()-4,FALSE),"")</f>
        <v/>
      </c>
      <c r="AC13" s="103" t="str">
        <f>IF(Erfassung!AH14="A",VLOOKUP(Erfassung!AH$6,Berechnung!$F$29:$AB$33,ROW()-4,FALSE),"")</f>
        <v/>
      </c>
      <c r="AD13" s="103" t="str">
        <f>IF(Erfassung!AI14="A",VLOOKUP(Erfassung!AI$6,Berechnung!$F$29:$AB$33,ROW()-4,FALSE),"")</f>
        <v/>
      </c>
      <c r="AE13" s="103" t="str">
        <f>IF(Erfassung!AJ14="A",VLOOKUP(Erfassung!AJ$6,Berechnung!$F$29:$AB$33,ROW()-4,FALSE),"")</f>
        <v/>
      </c>
      <c r="AF13" s="103" t="str">
        <f>IF(Erfassung!AK14="A",VLOOKUP(Erfassung!AK$6,Berechnung!$F$29:$AB$33,ROW()-4,FALSE),"")</f>
        <v/>
      </c>
      <c r="AG13" s="103" t="str">
        <f>IF(Erfassung!AL14="A",VLOOKUP(Erfassung!AL$6,Berechnung!$F$29:$AB$33,ROW()-4,FALSE),"")</f>
        <v/>
      </c>
      <c r="AH13" s="103" t="str">
        <f>IF(Erfassung!AM14="A",VLOOKUP(Erfassung!AM$6,Berechnung!$F$29:$AB$33,ROW()-4,FALSE),"")</f>
        <v/>
      </c>
      <c r="AI13" s="103" t="str">
        <f>IF(Erfassung!AN14="A",VLOOKUP(Erfassung!AN$6,Berechnung!$F$29:$AB$33,ROW()-4,FALSE),"")</f>
        <v/>
      </c>
      <c r="AJ13" s="103" t="str">
        <f>IF(Erfassung!AO14="A",VLOOKUP(Erfassung!AO$6,Berechnung!$F$29:$AB$33,ROW()-4,FALSE),"")</f>
        <v/>
      </c>
      <c r="AK13" s="104">
        <f t="shared" si="1"/>
        <v>0</v>
      </c>
    </row>
    <row r="14" spans="1:37" x14ac:dyDescent="0.2">
      <c r="A14" s="102">
        <f>Erfassung!E15</f>
        <v>0</v>
      </c>
      <c r="B14" s="102">
        <f>Erfassung!F15</f>
        <v>0</v>
      </c>
      <c r="C14" s="102">
        <f>Erfassung!G15</f>
        <v>0</v>
      </c>
      <c r="D14" s="102">
        <f>Erfassung!H15</f>
        <v>0</v>
      </c>
      <c r="E14" s="102">
        <f>Erfassung!I15</f>
        <v>0</v>
      </c>
      <c r="F14" s="103" t="str">
        <f>IF(Erfassung!K15="A",VLOOKUP(Erfassung!K$6,Berechnung!$F$29:$AB$33,ROW()-4,FALSE),"")</f>
        <v/>
      </c>
      <c r="G14" s="103" t="str">
        <f>IF(Erfassung!L15="A",VLOOKUP(Erfassung!L$6,Berechnung!$F$29:$AB$33,ROW()-4,FALSE),"")</f>
        <v/>
      </c>
      <c r="H14" s="103" t="str">
        <f>IF(Erfassung!M15="A",VLOOKUP(Erfassung!M$6,Berechnung!$F$29:$AB$33,ROW()-4,FALSE),"")</f>
        <v/>
      </c>
      <c r="I14" s="103" t="str">
        <f>IF(Erfassung!N15="A",VLOOKUP(Erfassung!N$6,Berechnung!$F$29:$AB$33,ROW()-4,FALSE),"")</f>
        <v/>
      </c>
      <c r="J14" s="103" t="str">
        <f>IF(Erfassung!O15="A",VLOOKUP(Erfassung!O$6,Berechnung!$F$29:$AB$33,ROW()-4,FALSE),"")</f>
        <v/>
      </c>
      <c r="K14" s="103" t="str">
        <f>IF(Erfassung!P15="A",VLOOKUP(Erfassung!P$6,Berechnung!$F$29:$AB$33,ROW()-4,FALSE),"")</f>
        <v/>
      </c>
      <c r="L14" s="103" t="str">
        <f>IF(Erfassung!Q15="A",VLOOKUP(Erfassung!Q$6,Berechnung!$F$29:$AB$33,ROW()-4,FALSE),"")</f>
        <v/>
      </c>
      <c r="M14" s="103" t="str">
        <f>IF(Erfassung!R15="A",VLOOKUP(Erfassung!R$6,Berechnung!$F$29:$AB$33,ROW()-4,FALSE),"")</f>
        <v/>
      </c>
      <c r="N14" s="103" t="str">
        <f>IF(Erfassung!S15="A",VLOOKUP(Erfassung!S$6,Berechnung!$F$29:$AB$33,ROW()-4,FALSE),"")</f>
        <v/>
      </c>
      <c r="O14" s="103" t="str">
        <f>IF(Erfassung!T15="A",VLOOKUP(Erfassung!T$6,Berechnung!$F$29:$AB$33,ROW()-4,FALSE),"")</f>
        <v/>
      </c>
      <c r="P14" s="103" t="str">
        <f>IF(Erfassung!U15="A",VLOOKUP(Erfassung!U$6,Berechnung!$F$29:$AB$33,ROW()-4,FALSE),"")</f>
        <v/>
      </c>
      <c r="Q14" s="103" t="str">
        <f>IF(Erfassung!V15="A",VLOOKUP(Erfassung!V$6,Berechnung!$F$29:$AB$33,ROW()-4,FALSE),"")</f>
        <v/>
      </c>
      <c r="R14" s="103" t="str">
        <f>IF(Erfassung!W15="A",VLOOKUP(Erfassung!W$6,Berechnung!$F$29:$AB$33,ROW()-4,FALSE),"")</f>
        <v/>
      </c>
      <c r="S14" s="103" t="str">
        <f>IF(Erfassung!X15="A",VLOOKUP(Erfassung!X$6,Berechnung!$F$29:$AB$33,ROW()-4,FALSE),"")</f>
        <v/>
      </c>
      <c r="T14" s="103" t="str">
        <f>IF(Erfassung!Y15="A",VLOOKUP(Erfassung!Y$6,Berechnung!$F$29:$AB$33,ROW()-4,FALSE),"")</f>
        <v/>
      </c>
      <c r="U14" s="103" t="str">
        <f>IF(Erfassung!Z15="A",VLOOKUP(Erfassung!Z$6,Berechnung!$F$29:$AB$33,ROW()-4,FALSE),"")</f>
        <v/>
      </c>
      <c r="V14" s="103" t="str">
        <f>IF(Erfassung!AA15="A",VLOOKUP(Erfassung!AA$6,Berechnung!$F$29:$AB$33,ROW()-4,FALSE),"")</f>
        <v/>
      </c>
      <c r="W14" s="103" t="str">
        <f>IF(Erfassung!AB15="A",VLOOKUP(Erfassung!AB$6,Berechnung!$F$29:$AB$33,ROW()-4,FALSE),"")</f>
        <v/>
      </c>
      <c r="X14" s="103" t="str">
        <f>IF(Erfassung!AC15="A",VLOOKUP(Erfassung!AC$6,Berechnung!$F$29:$AB$33,ROW()-4,FALSE),"")</f>
        <v/>
      </c>
      <c r="Y14" s="103" t="str">
        <f>IF(Erfassung!AD15="A",VLOOKUP(Erfassung!AD$6,Berechnung!$F$29:$AB$33,ROW()-4,FALSE),"")</f>
        <v/>
      </c>
      <c r="Z14" s="103" t="str">
        <f>IF(Erfassung!AE15="A",VLOOKUP(Erfassung!AE$6,Berechnung!$F$29:$AB$33,ROW()-4,FALSE),"")</f>
        <v/>
      </c>
      <c r="AA14" s="103" t="str">
        <f>IF(Erfassung!AF15="A",VLOOKUP(Erfassung!AF$6,Berechnung!$F$29:$AB$33,ROW()-4,FALSE),"")</f>
        <v/>
      </c>
      <c r="AB14" s="103" t="str">
        <f>IF(Erfassung!AG15="A",VLOOKUP(Erfassung!AG$6,Berechnung!$F$29:$AB$33,ROW()-4,FALSE),"")</f>
        <v/>
      </c>
      <c r="AC14" s="103" t="str">
        <f>IF(Erfassung!AH15="A",VLOOKUP(Erfassung!AH$6,Berechnung!$F$29:$AB$33,ROW()-4,FALSE),"")</f>
        <v/>
      </c>
      <c r="AD14" s="103" t="str">
        <f>IF(Erfassung!AI15="A",VLOOKUP(Erfassung!AI$6,Berechnung!$F$29:$AB$33,ROW()-4,FALSE),"")</f>
        <v/>
      </c>
      <c r="AE14" s="103" t="str">
        <f>IF(Erfassung!AJ15="A",VLOOKUP(Erfassung!AJ$6,Berechnung!$F$29:$AB$33,ROW()-4,FALSE),"")</f>
        <v/>
      </c>
      <c r="AF14" s="103" t="str">
        <f>IF(Erfassung!AK15="A",VLOOKUP(Erfassung!AK$6,Berechnung!$F$29:$AB$33,ROW()-4,FALSE),"")</f>
        <v/>
      </c>
      <c r="AG14" s="103" t="str">
        <f>IF(Erfassung!AL15="A",VLOOKUP(Erfassung!AL$6,Berechnung!$F$29:$AB$33,ROW()-4,FALSE),"")</f>
        <v/>
      </c>
      <c r="AH14" s="103" t="str">
        <f>IF(Erfassung!AM15="A",VLOOKUP(Erfassung!AM$6,Berechnung!$F$29:$AB$33,ROW()-4,FALSE),"")</f>
        <v/>
      </c>
      <c r="AI14" s="103" t="str">
        <f>IF(Erfassung!AN15="A",VLOOKUP(Erfassung!AN$6,Berechnung!$F$29:$AB$33,ROW()-4,FALSE),"")</f>
        <v/>
      </c>
      <c r="AJ14" s="103" t="str">
        <f>IF(Erfassung!AO15="A",VLOOKUP(Erfassung!AO$6,Berechnung!$F$29:$AB$33,ROW()-4,FALSE),"")</f>
        <v/>
      </c>
      <c r="AK14" s="104">
        <f t="shared" si="1"/>
        <v>0</v>
      </c>
    </row>
    <row r="15" spans="1:37" x14ac:dyDescent="0.2">
      <c r="A15" s="102">
        <f>Erfassung!E16</f>
        <v>0</v>
      </c>
      <c r="B15" s="102">
        <f>Erfassung!F16</f>
        <v>0</v>
      </c>
      <c r="C15" s="102">
        <f>Erfassung!G16</f>
        <v>0</v>
      </c>
      <c r="D15" s="102">
        <f>Erfassung!H16</f>
        <v>0</v>
      </c>
      <c r="E15" s="102">
        <f>Erfassung!I16</f>
        <v>0</v>
      </c>
      <c r="F15" s="103" t="str">
        <f>IF(Erfassung!K16="A",VLOOKUP(Erfassung!K$6,Berechnung!$F$29:$AB$33,ROW()-4,FALSE),"")</f>
        <v/>
      </c>
      <c r="G15" s="103" t="str">
        <f>IF(Erfassung!L16="A",VLOOKUP(Erfassung!L$6,Berechnung!$F$29:$AB$33,ROW()-4,FALSE),"")</f>
        <v/>
      </c>
      <c r="H15" s="103" t="str">
        <f>IF(Erfassung!M16="A",VLOOKUP(Erfassung!M$6,Berechnung!$F$29:$AB$33,ROW()-4,FALSE),"")</f>
        <v/>
      </c>
      <c r="I15" s="103" t="str">
        <f>IF(Erfassung!N16="A",VLOOKUP(Erfassung!N$6,Berechnung!$F$29:$AB$33,ROW()-4,FALSE),"")</f>
        <v/>
      </c>
      <c r="J15" s="103" t="str">
        <f>IF(Erfassung!O16="A",VLOOKUP(Erfassung!O$6,Berechnung!$F$29:$AB$33,ROW()-4,FALSE),"")</f>
        <v/>
      </c>
      <c r="K15" s="103" t="str">
        <f>IF(Erfassung!P16="A",VLOOKUP(Erfassung!P$6,Berechnung!$F$29:$AB$33,ROW()-4,FALSE),"")</f>
        <v/>
      </c>
      <c r="L15" s="103" t="str">
        <f>IF(Erfassung!Q16="A",VLOOKUP(Erfassung!Q$6,Berechnung!$F$29:$AB$33,ROW()-4,FALSE),"")</f>
        <v/>
      </c>
      <c r="M15" s="103" t="str">
        <f>IF(Erfassung!R16="A",VLOOKUP(Erfassung!R$6,Berechnung!$F$29:$AB$33,ROW()-4,FALSE),"")</f>
        <v/>
      </c>
      <c r="N15" s="103" t="str">
        <f>IF(Erfassung!S16="A",VLOOKUP(Erfassung!S$6,Berechnung!$F$29:$AB$33,ROW()-4,FALSE),"")</f>
        <v/>
      </c>
      <c r="O15" s="103" t="str">
        <f>IF(Erfassung!T16="A",VLOOKUP(Erfassung!T$6,Berechnung!$F$29:$AB$33,ROW()-4,FALSE),"")</f>
        <v/>
      </c>
      <c r="P15" s="103" t="str">
        <f>IF(Erfassung!U16="A",VLOOKUP(Erfassung!U$6,Berechnung!$F$29:$AB$33,ROW()-4,FALSE),"")</f>
        <v/>
      </c>
      <c r="Q15" s="103" t="str">
        <f>IF(Erfassung!V16="A",VLOOKUP(Erfassung!V$6,Berechnung!$F$29:$AB$33,ROW()-4,FALSE),"")</f>
        <v/>
      </c>
      <c r="R15" s="103" t="str">
        <f>IF(Erfassung!W16="A",VLOOKUP(Erfassung!W$6,Berechnung!$F$29:$AB$33,ROW()-4,FALSE),"")</f>
        <v/>
      </c>
      <c r="S15" s="103" t="str">
        <f>IF(Erfassung!X16="A",VLOOKUP(Erfassung!X$6,Berechnung!$F$29:$AB$33,ROW()-4,FALSE),"")</f>
        <v/>
      </c>
      <c r="T15" s="103" t="str">
        <f>IF(Erfassung!Y16="A",VLOOKUP(Erfassung!Y$6,Berechnung!$F$29:$AB$33,ROW()-4,FALSE),"")</f>
        <v/>
      </c>
      <c r="U15" s="103" t="str">
        <f>IF(Erfassung!Z16="A",VLOOKUP(Erfassung!Z$6,Berechnung!$F$29:$AB$33,ROW()-4,FALSE),"")</f>
        <v/>
      </c>
      <c r="V15" s="103" t="str">
        <f>IF(Erfassung!AA16="A",VLOOKUP(Erfassung!AA$6,Berechnung!$F$29:$AB$33,ROW()-4,FALSE),"")</f>
        <v/>
      </c>
      <c r="W15" s="103" t="str">
        <f>IF(Erfassung!AB16="A",VLOOKUP(Erfassung!AB$6,Berechnung!$F$29:$AB$33,ROW()-4,FALSE),"")</f>
        <v/>
      </c>
      <c r="X15" s="103" t="str">
        <f>IF(Erfassung!AC16="A",VLOOKUP(Erfassung!AC$6,Berechnung!$F$29:$AB$33,ROW()-4,FALSE),"")</f>
        <v/>
      </c>
      <c r="Y15" s="103" t="str">
        <f>IF(Erfassung!AD16="A",VLOOKUP(Erfassung!AD$6,Berechnung!$F$29:$AB$33,ROW()-4,FALSE),"")</f>
        <v/>
      </c>
      <c r="Z15" s="103" t="str">
        <f>IF(Erfassung!AE16="A",VLOOKUP(Erfassung!AE$6,Berechnung!$F$29:$AB$33,ROW()-4,FALSE),"")</f>
        <v/>
      </c>
      <c r="AA15" s="103" t="str">
        <f>IF(Erfassung!AF16="A",VLOOKUP(Erfassung!AF$6,Berechnung!$F$29:$AB$33,ROW()-4,FALSE),"")</f>
        <v/>
      </c>
      <c r="AB15" s="103" t="str">
        <f>IF(Erfassung!AG16="A",VLOOKUP(Erfassung!AG$6,Berechnung!$F$29:$AB$33,ROW()-4,FALSE),"")</f>
        <v/>
      </c>
      <c r="AC15" s="103" t="str">
        <f>IF(Erfassung!AH16="A",VLOOKUP(Erfassung!AH$6,Berechnung!$F$29:$AB$33,ROW()-4,FALSE),"")</f>
        <v/>
      </c>
      <c r="AD15" s="103" t="str">
        <f>IF(Erfassung!AI16="A",VLOOKUP(Erfassung!AI$6,Berechnung!$F$29:$AB$33,ROW()-4,FALSE),"")</f>
        <v/>
      </c>
      <c r="AE15" s="103" t="str">
        <f>IF(Erfassung!AJ16="A",VLOOKUP(Erfassung!AJ$6,Berechnung!$F$29:$AB$33,ROW()-4,FALSE),"")</f>
        <v/>
      </c>
      <c r="AF15" s="103" t="str">
        <f>IF(Erfassung!AK16="A",VLOOKUP(Erfassung!AK$6,Berechnung!$F$29:$AB$33,ROW()-4,FALSE),"")</f>
        <v/>
      </c>
      <c r="AG15" s="103" t="str">
        <f>IF(Erfassung!AL16="A",VLOOKUP(Erfassung!AL$6,Berechnung!$F$29:$AB$33,ROW()-4,FALSE),"")</f>
        <v/>
      </c>
      <c r="AH15" s="103" t="str">
        <f>IF(Erfassung!AM16="A",VLOOKUP(Erfassung!AM$6,Berechnung!$F$29:$AB$33,ROW()-4,FALSE),"")</f>
        <v/>
      </c>
      <c r="AI15" s="103" t="str">
        <f>IF(Erfassung!AN16="A",VLOOKUP(Erfassung!AN$6,Berechnung!$F$29:$AB$33,ROW()-4,FALSE),"")</f>
        <v/>
      </c>
      <c r="AJ15" s="103" t="str">
        <f>IF(Erfassung!AO16="A",VLOOKUP(Erfassung!AO$6,Berechnung!$F$29:$AB$33,ROW()-4,FALSE),"")</f>
        <v/>
      </c>
      <c r="AK15" s="104">
        <f t="shared" si="1"/>
        <v>0</v>
      </c>
    </row>
    <row r="16" spans="1:37" x14ac:dyDescent="0.2">
      <c r="A16" s="102">
        <f>Erfassung!E17</f>
        <v>0</v>
      </c>
      <c r="B16" s="102">
        <f>Erfassung!F17</f>
        <v>0</v>
      </c>
      <c r="C16" s="102">
        <f>Erfassung!G17</f>
        <v>0</v>
      </c>
      <c r="D16" s="102">
        <f>Erfassung!H17</f>
        <v>0</v>
      </c>
      <c r="E16" s="102">
        <f>Erfassung!I17</f>
        <v>0</v>
      </c>
      <c r="F16" s="103" t="str">
        <f>IF(Erfassung!K17="A",VLOOKUP(Erfassung!K$6,Berechnung!$F$29:$AB$33,ROW()-4,FALSE),"")</f>
        <v/>
      </c>
      <c r="G16" s="103" t="str">
        <f>IF(Erfassung!L17="A",VLOOKUP(Erfassung!L$6,Berechnung!$F$29:$AB$33,ROW()-4,FALSE),"")</f>
        <v/>
      </c>
      <c r="H16" s="103" t="str">
        <f>IF(Erfassung!M17="A",VLOOKUP(Erfassung!M$6,Berechnung!$F$29:$AB$33,ROW()-4,FALSE),"")</f>
        <v/>
      </c>
      <c r="I16" s="103" t="str">
        <f>IF(Erfassung!N17="A",VLOOKUP(Erfassung!N$6,Berechnung!$F$29:$AB$33,ROW()-4,FALSE),"")</f>
        <v/>
      </c>
      <c r="J16" s="103" t="str">
        <f>IF(Erfassung!O17="A",VLOOKUP(Erfassung!O$6,Berechnung!$F$29:$AB$33,ROW()-4,FALSE),"")</f>
        <v/>
      </c>
      <c r="K16" s="103" t="str">
        <f>IF(Erfassung!P17="A",VLOOKUP(Erfassung!P$6,Berechnung!$F$29:$AB$33,ROW()-4,FALSE),"")</f>
        <v/>
      </c>
      <c r="L16" s="103" t="str">
        <f>IF(Erfassung!Q17="A",VLOOKUP(Erfassung!Q$6,Berechnung!$F$29:$AB$33,ROW()-4,FALSE),"")</f>
        <v/>
      </c>
      <c r="M16" s="103" t="str">
        <f>IF(Erfassung!R17="A",VLOOKUP(Erfassung!R$6,Berechnung!$F$29:$AB$33,ROW()-4,FALSE),"")</f>
        <v/>
      </c>
      <c r="N16" s="103" t="str">
        <f>IF(Erfassung!S17="A",VLOOKUP(Erfassung!S$6,Berechnung!$F$29:$AB$33,ROW()-4,FALSE),"")</f>
        <v/>
      </c>
      <c r="O16" s="103" t="str">
        <f>IF(Erfassung!T17="A",VLOOKUP(Erfassung!T$6,Berechnung!$F$29:$AB$33,ROW()-4,FALSE),"")</f>
        <v/>
      </c>
      <c r="P16" s="103" t="str">
        <f>IF(Erfassung!U17="A",VLOOKUP(Erfassung!U$6,Berechnung!$F$29:$AB$33,ROW()-4,FALSE),"")</f>
        <v/>
      </c>
      <c r="Q16" s="103" t="str">
        <f>IF(Erfassung!V17="A",VLOOKUP(Erfassung!V$6,Berechnung!$F$29:$AB$33,ROW()-4,FALSE),"")</f>
        <v/>
      </c>
      <c r="R16" s="103" t="str">
        <f>IF(Erfassung!W17="A",VLOOKUP(Erfassung!W$6,Berechnung!$F$29:$AB$33,ROW()-4,FALSE),"")</f>
        <v/>
      </c>
      <c r="S16" s="103" t="str">
        <f>IF(Erfassung!X17="A",VLOOKUP(Erfassung!X$6,Berechnung!$F$29:$AB$33,ROW()-4,FALSE),"")</f>
        <v/>
      </c>
      <c r="T16" s="103" t="str">
        <f>IF(Erfassung!Y17="A",VLOOKUP(Erfassung!Y$6,Berechnung!$F$29:$AB$33,ROW()-4,FALSE),"")</f>
        <v/>
      </c>
      <c r="U16" s="103" t="str">
        <f>IF(Erfassung!Z17="A",VLOOKUP(Erfassung!Z$6,Berechnung!$F$29:$AB$33,ROW()-4,FALSE),"")</f>
        <v/>
      </c>
      <c r="V16" s="103" t="str">
        <f>IF(Erfassung!AA17="A",VLOOKUP(Erfassung!AA$6,Berechnung!$F$29:$AB$33,ROW()-4,FALSE),"")</f>
        <v/>
      </c>
      <c r="W16" s="103" t="str">
        <f>IF(Erfassung!AB17="A",VLOOKUP(Erfassung!AB$6,Berechnung!$F$29:$AB$33,ROW()-4,FALSE),"")</f>
        <v/>
      </c>
      <c r="X16" s="103" t="str">
        <f>IF(Erfassung!AC17="A",VLOOKUP(Erfassung!AC$6,Berechnung!$F$29:$AB$33,ROW()-4,FALSE),"")</f>
        <v/>
      </c>
      <c r="Y16" s="103" t="str">
        <f>IF(Erfassung!AD17="A",VLOOKUP(Erfassung!AD$6,Berechnung!$F$29:$AB$33,ROW()-4,FALSE),"")</f>
        <v/>
      </c>
      <c r="Z16" s="103" t="str">
        <f>IF(Erfassung!AE17="A",VLOOKUP(Erfassung!AE$6,Berechnung!$F$29:$AB$33,ROW()-4,FALSE),"")</f>
        <v/>
      </c>
      <c r="AA16" s="103" t="str">
        <f>IF(Erfassung!AF17="A",VLOOKUP(Erfassung!AF$6,Berechnung!$F$29:$AB$33,ROW()-4,FALSE),"")</f>
        <v/>
      </c>
      <c r="AB16" s="103" t="str">
        <f>IF(Erfassung!AG17="A",VLOOKUP(Erfassung!AG$6,Berechnung!$F$29:$AB$33,ROW()-4,FALSE),"")</f>
        <v/>
      </c>
      <c r="AC16" s="103" t="str">
        <f>IF(Erfassung!AH17="A",VLOOKUP(Erfassung!AH$6,Berechnung!$F$29:$AB$33,ROW()-4,FALSE),"")</f>
        <v/>
      </c>
      <c r="AD16" s="103" t="str">
        <f>IF(Erfassung!AI17="A",VLOOKUP(Erfassung!AI$6,Berechnung!$F$29:$AB$33,ROW()-4,FALSE),"")</f>
        <v/>
      </c>
      <c r="AE16" s="103" t="str">
        <f>IF(Erfassung!AJ17="A",VLOOKUP(Erfassung!AJ$6,Berechnung!$F$29:$AB$33,ROW()-4,FALSE),"")</f>
        <v/>
      </c>
      <c r="AF16" s="103" t="str">
        <f>IF(Erfassung!AK17="A",VLOOKUP(Erfassung!AK$6,Berechnung!$F$29:$AB$33,ROW()-4,FALSE),"")</f>
        <v/>
      </c>
      <c r="AG16" s="103" t="str">
        <f>IF(Erfassung!AL17="A",VLOOKUP(Erfassung!AL$6,Berechnung!$F$29:$AB$33,ROW()-4,FALSE),"")</f>
        <v/>
      </c>
      <c r="AH16" s="103" t="str">
        <f>IF(Erfassung!AM17="A",VLOOKUP(Erfassung!AM$6,Berechnung!$F$29:$AB$33,ROW()-4,FALSE),"")</f>
        <v/>
      </c>
      <c r="AI16" s="103" t="str">
        <f>IF(Erfassung!AN17="A",VLOOKUP(Erfassung!AN$6,Berechnung!$F$29:$AB$33,ROW()-4,FALSE),"")</f>
        <v/>
      </c>
      <c r="AJ16" s="103" t="str">
        <f>IF(Erfassung!AO17="A",VLOOKUP(Erfassung!AO$6,Berechnung!$F$29:$AB$33,ROW()-4,FALSE),"")</f>
        <v/>
      </c>
      <c r="AK16" s="104">
        <f t="shared" si="1"/>
        <v>0</v>
      </c>
    </row>
    <row r="17" spans="1:37" x14ac:dyDescent="0.2">
      <c r="A17" s="102">
        <f>Erfassung!E18</f>
        <v>0</v>
      </c>
      <c r="B17" s="102">
        <f>Erfassung!F18</f>
        <v>0</v>
      </c>
      <c r="C17" s="102">
        <f>Erfassung!G18</f>
        <v>0</v>
      </c>
      <c r="D17" s="102">
        <f>Erfassung!H18</f>
        <v>0</v>
      </c>
      <c r="E17" s="102">
        <f>Erfassung!I18</f>
        <v>0</v>
      </c>
      <c r="F17" s="103" t="str">
        <f>IF(Erfassung!K18="A",VLOOKUP(Erfassung!K$6,Berechnung!$F$29:$AB$33,ROW()-4,FALSE),"")</f>
        <v/>
      </c>
      <c r="G17" s="103" t="str">
        <f>IF(Erfassung!L18="A",VLOOKUP(Erfassung!L$6,Berechnung!$F$29:$AB$33,ROW()-4,FALSE),"")</f>
        <v/>
      </c>
      <c r="H17" s="103" t="str">
        <f>IF(Erfassung!M18="A",VLOOKUP(Erfassung!M$6,Berechnung!$F$29:$AB$33,ROW()-4,FALSE),"")</f>
        <v/>
      </c>
      <c r="I17" s="103" t="str">
        <f>IF(Erfassung!N18="A",VLOOKUP(Erfassung!N$6,Berechnung!$F$29:$AB$33,ROW()-4,FALSE),"")</f>
        <v/>
      </c>
      <c r="J17" s="103" t="str">
        <f>IF(Erfassung!O18="A",VLOOKUP(Erfassung!O$6,Berechnung!$F$29:$AB$33,ROW()-4,FALSE),"")</f>
        <v/>
      </c>
      <c r="K17" s="103" t="str">
        <f>IF(Erfassung!P18="A",VLOOKUP(Erfassung!P$6,Berechnung!$F$29:$AB$33,ROW()-4,FALSE),"")</f>
        <v/>
      </c>
      <c r="L17" s="103" t="str">
        <f>IF(Erfassung!Q18="A",VLOOKUP(Erfassung!Q$6,Berechnung!$F$29:$AB$33,ROW()-4,FALSE),"")</f>
        <v/>
      </c>
      <c r="M17" s="103" t="str">
        <f>IF(Erfassung!R18="A",VLOOKUP(Erfassung!R$6,Berechnung!$F$29:$AB$33,ROW()-4,FALSE),"")</f>
        <v/>
      </c>
      <c r="N17" s="103" t="str">
        <f>IF(Erfassung!S18="A",VLOOKUP(Erfassung!S$6,Berechnung!$F$29:$AB$33,ROW()-4,FALSE),"")</f>
        <v/>
      </c>
      <c r="O17" s="103" t="str">
        <f>IF(Erfassung!T18="A",VLOOKUP(Erfassung!T$6,Berechnung!$F$29:$AB$33,ROW()-4,FALSE),"")</f>
        <v/>
      </c>
      <c r="P17" s="103" t="str">
        <f>IF(Erfassung!U18="A",VLOOKUP(Erfassung!U$6,Berechnung!$F$29:$AB$33,ROW()-4,FALSE),"")</f>
        <v/>
      </c>
      <c r="Q17" s="103" t="str">
        <f>IF(Erfassung!V18="A",VLOOKUP(Erfassung!V$6,Berechnung!$F$29:$AB$33,ROW()-4,FALSE),"")</f>
        <v/>
      </c>
      <c r="R17" s="103" t="str">
        <f>IF(Erfassung!W18="A",VLOOKUP(Erfassung!W$6,Berechnung!$F$29:$AB$33,ROW()-4,FALSE),"")</f>
        <v/>
      </c>
      <c r="S17" s="103" t="str">
        <f>IF(Erfassung!X18="A",VLOOKUP(Erfassung!X$6,Berechnung!$F$29:$AB$33,ROW()-4,FALSE),"")</f>
        <v/>
      </c>
      <c r="T17" s="103" t="str">
        <f>IF(Erfassung!Y18="A",VLOOKUP(Erfassung!Y$6,Berechnung!$F$29:$AB$33,ROW()-4,FALSE),"")</f>
        <v/>
      </c>
      <c r="U17" s="103" t="str">
        <f>IF(Erfassung!Z18="A",VLOOKUP(Erfassung!Z$6,Berechnung!$F$29:$AB$33,ROW()-4,FALSE),"")</f>
        <v/>
      </c>
      <c r="V17" s="103" t="str">
        <f>IF(Erfassung!AA18="A",VLOOKUP(Erfassung!AA$6,Berechnung!$F$29:$AB$33,ROW()-4,FALSE),"")</f>
        <v/>
      </c>
      <c r="W17" s="103" t="str">
        <f>IF(Erfassung!AB18="A",VLOOKUP(Erfassung!AB$6,Berechnung!$F$29:$AB$33,ROW()-4,FALSE),"")</f>
        <v/>
      </c>
      <c r="X17" s="103" t="str">
        <f>IF(Erfassung!AC18="A",VLOOKUP(Erfassung!AC$6,Berechnung!$F$29:$AB$33,ROW()-4,FALSE),"")</f>
        <v/>
      </c>
      <c r="Y17" s="103" t="str">
        <f>IF(Erfassung!AD18="A",VLOOKUP(Erfassung!AD$6,Berechnung!$F$29:$AB$33,ROW()-4,FALSE),"")</f>
        <v/>
      </c>
      <c r="Z17" s="103" t="str">
        <f>IF(Erfassung!AE18="A",VLOOKUP(Erfassung!AE$6,Berechnung!$F$29:$AB$33,ROW()-4,FALSE),"")</f>
        <v/>
      </c>
      <c r="AA17" s="103" t="str">
        <f>IF(Erfassung!AF18="A",VLOOKUP(Erfassung!AF$6,Berechnung!$F$29:$AB$33,ROW()-4,FALSE),"")</f>
        <v/>
      </c>
      <c r="AB17" s="103" t="str">
        <f>IF(Erfassung!AG18="A",VLOOKUP(Erfassung!AG$6,Berechnung!$F$29:$AB$33,ROW()-4,FALSE),"")</f>
        <v/>
      </c>
      <c r="AC17" s="103" t="str">
        <f>IF(Erfassung!AH18="A",VLOOKUP(Erfassung!AH$6,Berechnung!$F$29:$AB$33,ROW()-4,FALSE),"")</f>
        <v/>
      </c>
      <c r="AD17" s="103" t="str">
        <f>IF(Erfassung!AI18="A",VLOOKUP(Erfassung!AI$6,Berechnung!$F$29:$AB$33,ROW()-4,FALSE),"")</f>
        <v/>
      </c>
      <c r="AE17" s="103" t="str">
        <f>IF(Erfassung!AJ18="A",VLOOKUP(Erfassung!AJ$6,Berechnung!$F$29:$AB$33,ROW()-4,FALSE),"")</f>
        <v/>
      </c>
      <c r="AF17" s="103" t="str">
        <f>IF(Erfassung!AK18="A",VLOOKUP(Erfassung!AK$6,Berechnung!$F$29:$AB$33,ROW()-4,FALSE),"")</f>
        <v/>
      </c>
      <c r="AG17" s="103" t="str">
        <f>IF(Erfassung!AL18="A",VLOOKUP(Erfassung!AL$6,Berechnung!$F$29:$AB$33,ROW()-4,FALSE),"")</f>
        <v/>
      </c>
      <c r="AH17" s="103" t="str">
        <f>IF(Erfassung!AM18="A",VLOOKUP(Erfassung!AM$6,Berechnung!$F$29:$AB$33,ROW()-4,FALSE),"")</f>
        <v/>
      </c>
      <c r="AI17" s="103" t="str">
        <f>IF(Erfassung!AN18="A",VLOOKUP(Erfassung!AN$6,Berechnung!$F$29:$AB$33,ROW()-4,FALSE),"")</f>
        <v/>
      </c>
      <c r="AJ17" s="103" t="str">
        <f>IF(Erfassung!AO18="A",VLOOKUP(Erfassung!AO$6,Berechnung!$F$29:$AB$33,ROW()-4,FALSE),"")</f>
        <v/>
      </c>
      <c r="AK17" s="104">
        <f t="shared" si="1"/>
        <v>0</v>
      </c>
    </row>
    <row r="18" spans="1:37" x14ac:dyDescent="0.2">
      <c r="A18" s="102">
        <f>Erfassung!E19</f>
        <v>0</v>
      </c>
      <c r="B18" s="102">
        <f>Erfassung!F19</f>
        <v>0</v>
      </c>
      <c r="C18" s="102">
        <f>Erfassung!G19</f>
        <v>0</v>
      </c>
      <c r="D18" s="102">
        <f>Erfassung!H19</f>
        <v>0</v>
      </c>
      <c r="E18" s="102">
        <f>Erfassung!I19</f>
        <v>0</v>
      </c>
      <c r="F18" s="103" t="str">
        <f>IF(Erfassung!K19="A",VLOOKUP(Erfassung!K$6,Berechnung!$F$29:$AB$33,ROW()-4,FALSE),"")</f>
        <v/>
      </c>
      <c r="G18" s="103" t="str">
        <f>IF(Erfassung!L19="A",VLOOKUP(Erfassung!L$6,Berechnung!$F$29:$AB$33,ROW()-4,FALSE),"")</f>
        <v/>
      </c>
      <c r="H18" s="103" t="str">
        <f>IF(Erfassung!M19="A",VLOOKUP(Erfassung!M$6,Berechnung!$F$29:$AB$33,ROW()-4,FALSE),"")</f>
        <v/>
      </c>
      <c r="I18" s="103" t="str">
        <f>IF(Erfassung!N19="A",VLOOKUP(Erfassung!N$6,Berechnung!$F$29:$AB$33,ROW()-4,FALSE),"")</f>
        <v/>
      </c>
      <c r="J18" s="103" t="str">
        <f>IF(Erfassung!O19="A",VLOOKUP(Erfassung!O$6,Berechnung!$F$29:$AB$33,ROW()-4,FALSE),"")</f>
        <v/>
      </c>
      <c r="K18" s="103" t="str">
        <f>IF(Erfassung!P19="A",VLOOKUP(Erfassung!P$6,Berechnung!$F$29:$AB$33,ROW()-4,FALSE),"")</f>
        <v/>
      </c>
      <c r="L18" s="103" t="str">
        <f>IF(Erfassung!Q19="A",VLOOKUP(Erfassung!Q$6,Berechnung!$F$29:$AB$33,ROW()-4,FALSE),"")</f>
        <v/>
      </c>
      <c r="M18" s="103" t="str">
        <f>IF(Erfassung!R19="A",VLOOKUP(Erfassung!R$6,Berechnung!$F$29:$AB$33,ROW()-4,FALSE),"")</f>
        <v/>
      </c>
      <c r="N18" s="103" t="str">
        <f>IF(Erfassung!S19="A",VLOOKUP(Erfassung!S$6,Berechnung!$F$29:$AB$33,ROW()-4,FALSE),"")</f>
        <v/>
      </c>
      <c r="O18" s="103" t="str">
        <f>IF(Erfassung!T19="A",VLOOKUP(Erfassung!T$6,Berechnung!$F$29:$AB$33,ROW()-4,FALSE),"")</f>
        <v/>
      </c>
      <c r="P18" s="103" t="str">
        <f>IF(Erfassung!U19="A",VLOOKUP(Erfassung!U$6,Berechnung!$F$29:$AB$33,ROW()-4,FALSE),"")</f>
        <v/>
      </c>
      <c r="Q18" s="103" t="str">
        <f>IF(Erfassung!V19="A",VLOOKUP(Erfassung!V$6,Berechnung!$F$29:$AB$33,ROW()-4,FALSE),"")</f>
        <v/>
      </c>
      <c r="R18" s="103" t="str">
        <f>IF(Erfassung!W19="A",VLOOKUP(Erfassung!W$6,Berechnung!$F$29:$AB$33,ROW()-4,FALSE),"")</f>
        <v/>
      </c>
      <c r="S18" s="103" t="str">
        <f>IF(Erfassung!X19="A",VLOOKUP(Erfassung!X$6,Berechnung!$F$29:$AB$33,ROW()-4,FALSE),"")</f>
        <v/>
      </c>
      <c r="T18" s="103" t="str">
        <f>IF(Erfassung!Y19="A",VLOOKUP(Erfassung!Y$6,Berechnung!$F$29:$AB$33,ROW()-4,FALSE),"")</f>
        <v/>
      </c>
      <c r="U18" s="103" t="str">
        <f>IF(Erfassung!Z19="A",VLOOKUP(Erfassung!Z$6,Berechnung!$F$29:$AB$33,ROW()-4,FALSE),"")</f>
        <v/>
      </c>
      <c r="V18" s="103" t="str">
        <f>IF(Erfassung!AA19="A",VLOOKUP(Erfassung!AA$6,Berechnung!$F$29:$AB$33,ROW()-4,FALSE),"")</f>
        <v/>
      </c>
      <c r="W18" s="103" t="str">
        <f>IF(Erfassung!AB19="A",VLOOKUP(Erfassung!AB$6,Berechnung!$F$29:$AB$33,ROW()-4,FALSE),"")</f>
        <v/>
      </c>
      <c r="X18" s="103" t="str">
        <f>IF(Erfassung!AC19="A",VLOOKUP(Erfassung!AC$6,Berechnung!$F$29:$AB$33,ROW()-4,FALSE),"")</f>
        <v/>
      </c>
      <c r="Y18" s="103" t="str">
        <f>IF(Erfassung!AD19="A",VLOOKUP(Erfassung!AD$6,Berechnung!$F$29:$AB$33,ROW()-4,FALSE),"")</f>
        <v/>
      </c>
      <c r="Z18" s="103" t="str">
        <f>IF(Erfassung!AE19="A",VLOOKUP(Erfassung!AE$6,Berechnung!$F$29:$AB$33,ROW()-4,FALSE),"")</f>
        <v/>
      </c>
      <c r="AA18" s="103" t="str">
        <f>IF(Erfassung!AF19="A",VLOOKUP(Erfassung!AF$6,Berechnung!$F$29:$AB$33,ROW()-4,FALSE),"")</f>
        <v/>
      </c>
      <c r="AB18" s="103" t="str">
        <f>IF(Erfassung!AG19="A",VLOOKUP(Erfassung!AG$6,Berechnung!$F$29:$AB$33,ROW()-4,FALSE),"")</f>
        <v/>
      </c>
      <c r="AC18" s="103" t="str">
        <f>IF(Erfassung!AH19="A",VLOOKUP(Erfassung!AH$6,Berechnung!$F$29:$AB$33,ROW()-4,FALSE),"")</f>
        <v/>
      </c>
      <c r="AD18" s="103" t="str">
        <f>IF(Erfassung!AI19="A",VLOOKUP(Erfassung!AI$6,Berechnung!$F$29:$AB$33,ROW()-4,FALSE),"")</f>
        <v/>
      </c>
      <c r="AE18" s="103" t="str">
        <f>IF(Erfassung!AJ19="A",VLOOKUP(Erfassung!AJ$6,Berechnung!$F$29:$AB$33,ROW()-4,FALSE),"")</f>
        <v/>
      </c>
      <c r="AF18" s="103" t="str">
        <f>IF(Erfassung!AK19="A",VLOOKUP(Erfassung!AK$6,Berechnung!$F$29:$AB$33,ROW()-4,FALSE),"")</f>
        <v/>
      </c>
      <c r="AG18" s="103" t="str">
        <f>IF(Erfassung!AL19="A",VLOOKUP(Erfassung!AL$6,Berechnung!$F$29:$AB$33,ROW()-4,FALSE),"")</f>
        <v/>
      </c>
      <c r="AH18" s="103" t="str">
        <f>IF(Erfassung!AM19="A",VLOOKUP(Erfassung!AM$6,Berechnung!$F$29:$AB$33,ROW()-4,FALSE),"")</f>
        <v/>
      </c>
      <c r="AI18" s="103" t="str">
        <f>IF(Erfassung!AN19="A",VLOOKUP(Erfassung!AN$6,Berechnung!$F$29:$AB$33,ROW()-4,FALSE),"")</f>
        <v/>
      </c>
      <c r="AJ18" s="103" t="str">
        <f>IF(Erfassung!AO19="A",VLOOKUP(Erfassung!AO$6,Berechnung!$F$29:$AB$33,ROW()-4,FALSE),"")</f>
        <v/>
      </c>
      <c r="AK18" s="104">
        <f t="shared" si="1"/>
        <v>0</v>
      </c>
    </row>
    <row r="19" spans="1:37" x14ac:dyDescent="0.2">
      <c r="A19" s="102">
        <f>Erfassung!E20</f>
        <v>0</v>
      </c>
      <c r="B19" s="102">
        <f>Erfassung!F20</f>
        <v>0</v>
      </c>
      <c r="C19" s="102">
        <f>Erfassung!G20</f>
        <v>0</v>
      </c>
      <c r="D19" s="102">
        <f>Erfassung!H20</f>
        <v>0</v>
      </c>
      <c r="E19" s="102">
        <f>Erfassung!I20</f>
        <v>0</v>
      </c>
      <c r="F19" s="103" t="str">
        <f>IF(Erfassung!K20="A",VLOOKUP(Erfassung!K$6,Berechnung!$F$29:$AB$33,ROW()-4,FALSE),"")</f>
        <v/>
      </c>
      <c r="G19" s="103" t="str">
        <f>IF(Erfassung!L20="A",VLOOKUP(Erfassung!L$6,Berechnung!$F$29:$AB$33,ROW()-4,FALSE),"")</f>
        <v/>
      </c>
      <c r="H19" s="103" t="str">
        <f>IF(Erfassung!M20="A",VLOOKUP(Erfassung!M$6,Berechnung!$F$29:$AB$33,ROW()-4,FALSE),"")</f>
        <v/>
      </c>
      <c r="I19" s="103" t="str">
        <f>IF(Erfassung!N20="A",VLOOKUP(Erfassung!N$6,Berechnung!$F$29:$AB$33,ROW()-4,FALSE),"")</f>
        <v/>
      </c>
      <c r="J19" s="103" t="str">
        <f>IF(Erfassung!O20="A",VLOOKUP(Erfassung!O$6,Berechnung!$F$29:$AB$33,ROW()-4,FALSE),"")</f>
        <v/>
      </c>
      <c r="K19" s="103" t="str">
        <f>IF(Erfassung!P20="A",VLOOKUP(Erfassung!P$6,Berechnung!$F$29:$AB$33,ROW()-4,FALSE),"")</f>
        <v/>
      </c>
      <c r="L19" s="103" t="str">
        <f>IF(Erfassung!Q20="A",VLOOKUP(Erfassung!Q$6,Berechnung!$F$29:$AB$33,ROW()-4,FALSE),"")</f>
        <v/>
      </c>
      <c r="M19" s="103" t="str">
        <f>IF(Erfassung!R20="A",VLOOKUP(Erfassung!R$6,Berechnung!$F$29:$AB$33,ROW()-4,FALSE),"")</f>
        <v/>
      </c>
      <c r="N19" s="103" t="str">
        <f>IF(Erfassung!S20="A",VLOOKUP(Erfassung!S$6,Berechnung!$F$29:$AB$33,ROW()-4,FALSE),"")</f>
        <v/>
      </c>
      <c r="O19" s="103" t="str">
        <f>IF(Erfassung!T20="A",VLOOKUP(Erfassung!T$6,Berechnung!$F$29:$AB$33,ROW()-4,FALSE),"")</f>
        <v/>
      </c>
      <c r="P19" s="103" t="str">
        <f>IF(Erfassung!U20="A",VLOOKUP(Erfassung!U$6,Berechnung!$F$29:$AB$33,ROW()-4,FALSE),"")</f>
        <v/>
      </c>
      <c r="Q19" s="103" t="str">
        <f>IF(Erfassung!V20="A",VLOOKUP(Erfassung!V$6,Berechnung!$F$29:$AB$33,ROW()-4,FALSE),"")</f>
        <v/>
      </c>
      <c r="R19" s="103" t="str">
        <f>IF(Erfassung!W20="A",VLOOKUP(Erfassung!W$6,Berechnung!$F$29:$AB$33,ROW()-4,FALSE),"")</f>
        <v/>
      </c>
      <c r="S19" s="103" t="str">
        <f>IF(Erfassung!X20="A",VLOOKUP(Erfassung!X$6,Berechnung!$F$29:$AB$33,ROW()-4,FALSE),"")</f>
        <v/>
      </c>
      <c r="T19" s="103" t="str">
        <f>IF(Erfassung!Y20="A",VLOOKUP(Erfassung!Y$6,Berechnung!$F$29:$AB$33,ROW()-4,FALSE),"")</f>
        <v/>
      </c>
      <c r="U19" s="103" t="str">
        <f>IF(Erfassung!Z20="A",VLOOKUP(Erfassung!Z$6,Berechnung!$F$29:$AB$33,ROW()-4,FALSE),"")</f>
        <v/>
      </c>
      <c r="V19" s="103" t="str">
        <f>IF(Erfassung!AA20="A",VLOOKUP(Erfassung!AA$6,Berechnung!$F$29:$AB$33,ROW()-4,FALSE),"")</f>
        <v/>
      </c>
      <c r="W19" s="103" t="str">
        <f>IF(Erfassung!AB20="A",VLOOKUP(Erfassung!AB$6,Berechnung!$F$29:$AB$33,ROW()-4,FALSE),"")</f>
        <v/>
      </c>
      <c r="X19" s="103" t="str">
        <f>IF(Erfassung!AC20="A",VLOOKUP(Erfassung!AC$6,Berechnung!$F$29:$AB$33,ROW()-4,FALSE),"")</f>
        <v/>
      </c>
      <c r="Y19" s="103" t="str">
        <f>IF(Erfassung!AD20="A",VLOOKUP(Erfassung!AD$6,Berechnung!$F$29:$AB$33,ROW()-4,FALSE),"")</f>
        <v/>
      </c>
      <c r="Z19" s="103" t="str">
        <f>IF(Erfassung!AE20="A",VLOOKUP(Erfassung!AE$6,Berechnung!$F$29:$AB$33,ROW()-4,FALSE),"")</f>
        <v/>
      </c>
      <c r="AA19" s="103" t="str">
        <f>IF(Erfassung!AF20="A",VLOOKUP(Erfassung!AF$6,Berechnung!$F$29:$AB$33,ROW()-4,FALSE),"")</f>
        <v/>
      </c>
      <c r="AB19" s="103" t="str">
        <f>IF(Erfassung!AG20="A",VLOOKUP(Erfassung!AG$6,Berechnung!$F$29:$AB$33,ROW()-4,FALSE),"")</f>
        <v/>
      </c>
      <c r="AC19" s="103" t="str">
        <f>IF(Erfassung!AH20="A",VLOOKUP(Erfassung!AH$6,Berechnung!$F$29:$AB$33,ROW()-4,FALSE),"")</f>
        <v/>
      </c>
      <c r="AD19" s="103" t="str">
        <f>IF(Erfassung!AI20="A",VLOOKUP(Erfassung!AI$6,Berechnung!$F$29:$AB$33,ROW()-4,FALSE),"")</f>
        <v/>
      </c>
      <c r="AE19" s="103" t="str">
        <f>IF(Erfassung!AJ20="A",VLOOKUP(Erfassung!AJ$6,Berechnung!$F$29:$AB$33,ROW()-4,FALSE),"")</f>
        <v/>
      </c>
      <c r="AF19" s="103" t="str">
        <f>IF(Erfassung!AK20="A",VLOOKUP(Erfassung!AK$6,Berechnung!$F$29:$AB$33,ROW()-4,FALSE),"")</f>
        <v/>
      </c>
      <c r="AG19" s="103" t="str">
        <f>IF(Erfassung!AL20="A",VLOOKUP(Erfassung!AL$6,Berechnung!$F$29:$AB$33,ROW()-4,FALSE),"")</f>
        <v/>
      </c>
      <c r="AH19" s="103" t="str">
        <f>IF(Erfassung!AM20="A",VLOOKUP(Erfassung!AM$6,Berechnung!$F$29:$AB$33,ROW()-4,FALSE),"")</f>
        <v/>
      </c>
      <c r="AI19" s="103" t="str">
        <f>IF(Erfassung!AN20="A",VLOOKUP(Erfassung!AN$6,Berechnung!$F$29:$AB$33,ROW()-4,FALSE),"")</f>
        <v/>
      </c>
      <c r="AJ19" s="103" t="str">
        <f>IF(Erfassung!AO20="A",VLOOKUP(Erfassung!AO$6,Berechnung!$F$29:$AB$33,ROW()-4,FALSE),"")</f>
        <v/>
      </c>
      <c r="AK19" s="104">
        <f t="shared" si="1"/>
        <v>0</v>
      </c>
    </row>
    <row r="20" spans="1:37" x14ac:dyDescent="0.2">
      <c r="A20" s="102">
        <f>Erfassung!E21</f>
        <v>0</v>
      </c>
      <c r="B20" s="102">
        <f>Erfassung!F21</f>
        <v>0</v>
      </c>
      <c r="C20" s="102">
        <f>Erfassung!G21</f>
        <v>0</v>
      </c>
      <c r="D20" s="102">
        <f>Erfassung!H21</f>
        <v>0</v>
      </c>
      <c r="E20" s="102">
        <f>Erfassung!I21</f>
        <v>0</v>
      </c>
      <c r="F20" s="103" t="str">
        <f>IF(Erfassung!K21="A",VLOOKUP(Erfassung!K$6,Berechnung!$F$29:$AB$33,ROW()-4,FALSE),"")</f>
        <v/>
      </c>
      <c r="G20" s="103" t="str">
        <f>IF(Erfassung!L21="A",VLOOKUP(Erfassung!L$6,Berechnung!$F$29:$AB$33,ROW()-4,FALSE),"")</f>
        <v/>
      </c>
      <c r="H20" s="103" t="str">
        <f>IF(Erfassung!M21="A",VLOOKUP(Erfassung!M$6,Berechnung!$F$29:$AB$33,ROW()-4,FALSE),"")</f>
        <v/>
      </c>
      <c r="I20" s="103" t="str">
        <f>IF(Erfassung!N21="A",VLOOKUP(Erfassung!N$6,Berechnung!$F$29:$AB$33,ROW()-4,FALSE),"")</f>
        <v/>
      </c>
      <c r="J20" s="103" t="str">
        <f>IF(Erfassung!O21="A",VLOOKUP(Erfassung!O$6,Berechnung!$F$29:$AB$33,ROW()-4,FALSE),"")</f>
        <v/>
      </c>
      <c r="K20" s="103" t="str">
        <f>IF(Erfassung!P21="A",VLOOKUP(Erfassung!P$6,Berechnung!$F$29:$AB$33,ROW()-4,FALSE),"")</f>
        <v/>
      </c>
      <c r="L20" s="103" t="str">
        <f>IF(Erfassung!Q21="A",VLOOKUP(Erfassung!Q$6,Berechnung!$F$29:$AB$33,ROW()-4,FALSE),"")</f>
        <v/>
      </c>
      <c r="M20" s="103" t="str">
        <f>IF(Erfassung!R21="A",VLOOKUP(Erfassung!R$6,Berechnung!$F$29:$AB$33,ROW()-4,FALSE),"")</f>
        <v/>
      </c>
      <c r="N20" s="103" t="str">
        <f>IF(Erfassung!S21="A",VLOOKUP(Erfassung!S$6,Berechnung!$F$29:$AB$33,ROW()-4,FALSE),"")</f>
        <v/>
      </c>
      <c r="O20" s="103" t="str">
        <f>IF(Erfassung!T21="A",VLOOKUP(Erfassung!T$6,Berechnung!$F$29:$AB$33,ROW()-4,FALSE),"")</f>
        <v/>
      </c>
      <c r="P20" s="103" t="str">
        <f>IF(Erfassung!U21="A",VLOOKUP(Erfassung!U$6,Berechnung!$F$29:$AB$33,ROW()-4,FALSE),"")</f>
        <v/>
      </c>
      <c r="Q20" s="103" t="str">
        <f>IF(Erfassung!V21="A",VLOOKUP(Erfassung!V$6,Berechnung!$F$29:$AB$33,ROW()-4,FALSE),"")</f>
        <v/>
      </c>
      <c r="R20" s="103" t="str">
        <f>IF(Erfassung!W21="A",VLOOKUP(Erfassung!W$6,Berechnung!$F$29:$AB$33,ROW()-4,FALSE),"")</f>
        <v/>
      </c>
      <c r="S20" s="103" t="str">
        <f>IF(Erfassung!X21="A",VLOOKUP(Erfassung!X$6,Berechnung!$F$29:$AB$33,ROW()-4,FALSE),"")</f>
        <v/>
      </c>
      <c r="T20" s="103" t="str">
        <f>IF(Erfassung!Y21="A",VLOOKUP(Erfassung!Y$6,Berechnung!$F$29:$AB$33,ROW()-4,FALSE),"")</f>
        <v/>
      </c>
      <c r="U20" s="103" t="str">
        <f>IF(Erfassung!Z21="A",VLOOKUP(Erfassung!Z$6,Berechnung!$F$29:$AB$33,ROW()-4,FALSE),"")</f>
        <v/>
      </c>
      <c r="V20" s="103" t="str">
        <f>IF(Erfassung!AA21="A",VLOOKUP(Erfassung!AA$6,Berechnung!$F$29:$AB$33,ROW()-4,FALSE),"")</f>
        <v/>
      </c>
      <c r="W20" s="103" t="str">
        <f>IF(Erfassung!AB21="A",VLOOKUP(Erfassung!AB$6,Berechnung!$F$29:$AB$33,ROW()-4,FALSE),"")</f>
        <v/>
      </c>
      <c r="X20" s="103" t="str">
        <f>IF(Erfassung!AC21="A",VLOOKUP(Erfassung!AC$6,Berechnung!$F$29:$AB$33,ROW()-4,FALSE),"")</f>
        <v/>
      </c>
      <c r="Y20" s="103" t="str">
        <f>IF(Erfassung!AD21="A",VLOOKUP(Erfassung!AD$6,Berechnung!$F$29:$AB$33,ROW()-4,FALSE),"")</f>
        <v/>
      </c>
      <c r="Z20" s="103" t="str">
        <f>IF(Erfassung!AE21="A",VLOOKUP(Erfassung!AE$6,Berechnung!$F$29:$AB$33,ROW()-4,FALSE),"")</f>
        <v/>
      </c>
      <c r="AA20" s="103" t="str">
        <f>IF(Erfassung!AF21="A",VLOOKUP(Erfassung!AF$6,Berechnung!$F$29:$AB$33,ROW()-4,FALSE),"")</f>
        <v/>
      </c>
      <c r="AB20" s="103" t="str">
        <f>IF(Erfassung!AG21="A",VLOOKUP(Erfassung!AG$6,Berechnung!$F$29:$AB$33,ROW()-4,FALSE),"")</f>
        <v/>
      </c>
      <c r="AC20" s="103" t="str">
        <f>IF(Erfassung!AH21="A",VLOOKUP(Erfassung!AH$6,Berechnung!$F$29:$AB$33,ROW()-4,FALSE),"")</f>
        <v/>
      </c>
      <c r="AD20" s="103" t="str">
        <f>IF(Erfassung!AI21="A",VLOOKUP(Erfassung!AI$6,Berechnung!$F$29:$AB$33,ROW()-4,FALSE),"")</f>
        <v/>
      </c>
      <c r="AE20" s="103" t="str">
        <f>IF(Erfassung!AJ21="A",VLOOKUP(Erfassung!AJ$6,Berechnung!$F$29:$AB$33,ROW()-4,FALSE),"")</f>
        <v/>
      </c>
      <c r="AF20" s="103" t="str">
        <f>IF(Erfassung!AK21="A",VLOOKUP(Erfassung!AK$6,Berechnung!$F$29:$AB$33,ROW()-4,FALSE),"")</f>
        <v/>
      </c>
      <c r="AG20" s="103" t="str">
        <f>IF(Erfassung!AL21="A",VLOOKUP(Erfassung!AL$6,Berechnung!$F$29:$AB$33,ROW()-4,FALSE),"")</f>
        <v/>
      </c>
      <c r="AH20" s="103" t="str">
        <f>IF(Erfassung!AM21="A",VLOOKUP(Erfassung!AM$6,Berechnung!$F$29:$AB$33,ROW()-4,FALSE),"")</f>
        <v/>
      </c>
      <c r="AI20" s="103" t="str">
        <f>IF(Erfassung!AN21="A",VLOOKUP(Erfassung!AN$6,Berechnung!$F$29:$AB$33,ROW()-4,FALSE),"")</f>
        <v/>
      </c>
      <c r="AJ20" s="103" t="str">
        <f>IF(Erfassung!AO21="A",VLOOKUP(Erfassung!AO$6,Berechnung!$F$29:$AB$33,ROW()-4,FALSE),"")</f>
        <v/>
      </c>
      <c r="AK20" s="104">
        <f t="shared" si="1"/>
        <v>0</v>
      </c>
    </row>
    <row r="21" spans="1:37" x14ac:dyDescent="0.2">
      <c r="A21" s="102">
        <f>Erfassung!E22</f>
        <v>0</v>
      </c>
      <c r="B21" s="102">
        <f>Erfassung!F22</f>
        <v>0</v>
      </c>
      <c r="C21" s="102">
        <f>Erfassung!G22</f>
        <v>0</v>
      </c>
      <c r="D21" s="102">
        <f>Erfassung!H22</f>
        <v>0</v>
      </c>
      <c r="E21" s="102">
        <f>Erfassung!I22</f>
        <v>0</v>
      </c>
      <c r="F21" s="103" t="str">
        <f>IF(Erfassung!K22="A",VLOOKUP(Erfassung!K$6,Berechnung!$F$29:$AB$33,ROW()-4,FALSE),"")</f>
        <v/>
      </c>
      <c r="G21" s="103" t="str">
        <f>IF(Erfassung!L22="A",VLOOKUP(Erfassung!L$6,Berechnung!$F$29:$AB$33,ROW()-4,FALSE),"")</f>
        <v/>
      </c>
      <c r="H21" s="103" t="str">
        <f>IF(Erfassung!M22="A",VLOOKUP(Erfassung!M$6,Berechnung!$F$29:$AB$33,ROW()-4,FALSE),"")</f>
        <v/>
      </c>
      <c r="I21" s="103" t="str">
        <f>IF(Erfassung!N22="A",VLOOKUP(Erfassung!N$6,Berechnung!$F$29:$AB$33,ROW()-4,FALSE),"")</f>
        <v/>
      </c>
      <c r="J21" s="103" t="str">
        <f>IF(Erfassung!O22="A",VLOOKUP(Erfassung!O$6,Berechnung!$F$29:$AB$33,ROW()-4,FALSE),"")</f>
        <v/>
      </c>
      <c r="K21" s="103" t="str">
        <f>IF(Erfassung!P22="A",VLOOKUP(Erfassung!P$6,Berechnung!$F$29:$AB$33,ROW()-4,FALSE),"")</f>
        <v/>
      </c>
      <c r="L21" s="103" t="str">
        <f>IF(Erfassung!Q22="A",VLOOKUP(Erfassung!Q$6,Berechnung!$F$29:$AB$33,ROW()-4,FALSE),"")</f>
        <v/>
      </c>
      <c r="M21" s="103" t="str">
        <f>IF(Erfassung!R22="A",VLOOKUP(Erfassung!R$6,Berechnung!$F$29:$AB$33,ROW()-4,FALSE),"")</f>
        <v/>
      </c>
      <c r="N21" s="103" t="str">
        <f>IF(Erfassung!S22="A",VLOOKUP(Erfassung!S$6,Berechnung!$F$29:$AB$33,ROW()-4,FALSE),"")</f>
        <v/>
      </c>
      <c r="O21" s="103" t="str">
        <f>IF(Erfassung!T22="A",VLOOKUP(Erfassung!T$6,Berechnung!$F$29:$AB$33,ROW()-4,FALSE),"")</f>
        <v/>
      </c>
      <c r="P21" s="103" t="str">
        <f>IF(Erfassung!U22="A",VLOOKUP(Erfassung!U$6,Berechnung!$F$29:$AB$33,ROW()-4,FALSE),"")</f>
        <v/>
      </c>
      <c r="Q21" s="103" t="str">
        <f>IF(Erfassung!V22="A",VLOOKUP(Erfassung!V$6,Berechnung!$F$29:$AB$33,ROW()-4,FALSE),"")</f>
        <v/>
      </c>
      <c r="R21" s="103" t="str">
        <f>IF(Erfassung!W22="A",VLOOKUP(Erfassung!W$6,Berechnung!$F$29:$AB$33,ROW()-4,FALSE),"")</f>
        <v/>
      </c>
      <c r="S21" s="103" t="str">
        <f>IF(Erfassung!X22="A",VLOOKUP(Erfassung!X$6,Berechnung!$F$29:$AB$33,ROW()-4,FALSE),"")</f>
        <v/>
      </c>
      <c r="T21" s="103" t="str">
        <f>IF(Erfassung!Y22="A",VLOOKUP(Erfassung!Y$6,Berechnung!$F$29:$AB$33,ROW()-4,FALSE),"")</f>
        <v/>
      </c>
      <c r="U21" s="103" t="str">
        <f>IF(Erfassung!Z22="A",VLOOKUP(Erfassung!Z$6,Berechnung!$F$29:$AB$33,ROW()-4,FALSE),"")</f>
        <v/>
      </c>
      <c r="V21" s="103" t="str">
        <f>IF(Erfassung!AA22="A",VLOOKUP(Erfassung!AA$6,Berechnung!$F$29:$AB$33,ROW()-4,FALSE),"")</f>
        <v/>
      </c>
      <c r="W21" s="103" t="str">
        <f>IF(Erfassung!AB22="A",VLOOKUP(Erfassung!AB$6,Berechnung!$F$29:$AB$33,ROW()-4,FALSE),"")</f>
        <v/>
      </c>
      <c r="X21" s="103" t="str">
        <f>IF(Erfassung!AC22="A",VLOOKUP(Erfassung!AC$6,Berechnung!$F$29:$AB$33,ROW()-4,FALSE),"")</f>
        <v/>
      </c>
      <c r="Y21" s="103" t="str">
        <f>IF(Erfassung!AD22="A",VLOOKUP(Erfassung!AD$6,Berechnung!$F$29:$AB$33,ROW()-4,FALSE),"")</f>
        <v/>
      </c>
      <c r="Z21" s="103" t="str">
        <f>IF(Erfassung!AE22="A",VLOOKUP(Erfassung!AE$6,Berechnung!$F$29:$AB$33,ROW()-4,FALSE),"")</f>
        <v/>
      </c>
      <c r="AA21" s="103" t="str">
        <f>IF(Erfassung!AF22="A",VLOOKUP(Erfassung!AF$6,Berechnung!$F$29:$AB$33,ROW()-4,FALSE),"")</f>
        <v/>
      </c>
      <c r="AB21" s="103" t="str">
        <f>IF(Erfassung!AG22="A",VLOOKUP(Erfassung!AG$6,Berechnung!$F$29:$AB$33,ROW()-4,FALSE),"")</f>
        <v/>
      </c>
      <c r="AC21" s="103" t="str">
        <f>IF(Erfassung!AH22="A",VLOOKUP(Erfassung!AH$6,Berechnung!$F$29:$AB$33,ROW()-4,FALSE),"")</f>
        <v/>
      </c>
      <c r="AD21" s="103" t="str">
        <f>IF(Erfassung!AI22="A",VLOOKUP(Erfassung!AI$6,Berechnung!$F$29:$AB$33,ROW()-4,FALSE),"")</f>
        <v/>
      </c>
      <c r="AE21" s="103" t="str">
        <f>IF(Erfassung!AJ22="A",VLOOKUP(Erfassung!AJ$6,Berechnung!$F$29:$AB$33,ROW()-4,FALSE),"")</f>
        <v/>
      </c>
      <c r="AF21" s="103" t="str">
        <f>IF(Erfassung!AK22="A",VLOOKUP(Erfassung!AK$6,Berechnung!$F$29:$AB$33,ROW()-4,FALSE),"")</f>
        <v/>
      </c>
      <c r="AG21" s="103" t="str">
        <f>IF(Erfassung!AL22="A",VLOOKUP(Erfassung!AL$6,Berechnung!$F$29:$AB$33,ROW()-4,FALSE),"")</f>
        <v/>
      </c>
      <c r="AH21" s="103" t="str">
        <f>IF(Erfassung!AM22="A",VLOOKUP(Erfassung!AM$6,Berechnung!$F$29:$AB$33,ROW()-4,FALSE),"")</f>
        <v/>
      </c>
      <c r="AI21" s="103" t="str">
        <f>IF(Erfassung!AN22="A",VLOOKUP(Erfassung!AN$6,Berechnung!$F$29:$AB$33,ROW()-4,FALSE),"")</f>
        <v/>
      </c>
      <c r="AJ21" s="103" t="str">
        <f>IF(Erfassung!AO22="A",VLOOKUP(Erfassung!AO$6,Berechnung!$F$29:$AB$33,ROW()-4,FALSE),"")</f>
        <v/>
      </c>
      <c r="AK21" s="104">
        <f t="shared" si="1"/>
        <v>0</v>
      </c>
    </row>
    <row r="22" spans="1:37" x14ac:dyDescent="0.2">
      <c r="A22" s="102">
        <f>Erfassung!E23</f>
        <v>0</v>
      </c>
      <c r="B22" s="102">
        <f>Erfassung!F23</f>
        <v>0</v>
      </c>
      <c r="C22" s="102">
        <f>Erfassung!G23</f>
        <v>0</v>
      </c>
      <c r="D22" s="102">
        <f>Erfassung!H23</f>
        <v>0</v>
      </c>
      <c r="E22" s="102">
        <f>Erfassung!I23</f>
        <v>0</v>
      </c>
      <c r="F22" s="103" t="str">
        <f>IF(Erfassung!K23="A",VLOOKUP(Erfassung!K$6,Berechnung!$F$29:$AB$33,ROW()-4,FALSE),"")</f>
        <v/>
      </c>
      <c r="G22" s="103" t="str">
        <f>IF(Erfassung!L23="A",VLOOKUP(Erfassung!L$6,Berechnung!$F$29:$AB$33,ROW()-4,FALSE),"")</f>
        <v/>
      </c>
      <c r="H22" s="103" t="str">
        <f>IF(Erfassung!M23="A",VLOOKUP(Erfassung!M$6,Berechnung!$F$29:$AB$33,ROW()-4,FALSE),"")</f>
        <v/>
      </c>
      <c r="I22" s="103" t="str">
        <f>IF(Erfassung!N23="A",VLOOKUP(Erfassung!N$6,Berechnung!$F$29:$AB$33,ROW()-4,FALSE),"")</f>
        <v/>
      </c>
      <c r="J22" s="103" t="str">
        <f>IF(Erfassung!O23="A",VLOOKUP(Erfassung!O$6,Berechnung!$F$29:$AB$33,ROW()-4,FALSE),"")</f>
        <v/>
      </c>
      <c r="K22" s="103" t="str">
        <f>IF(Erfassung!P23="A",VLOOKUP(Erfassung!P$6,Berechnung!$F$29:$AB$33,ROW()-4,FALSE),"")</f>
        <v/>
      </c>
      <c r="L22" s="103" t="str">
        <f>IF(Erfassung!Q23="A",VLOOKUP(Erfassung!Q$6,Berechnung!$F$29:$AB$33,ROW()-4,FALSE),"")</f>
        <v/>
      </c>
      <c r="M22" s="103" t="str">
        <f>IF(Erfassung!R23="A",VLOOKUP(Erfassung!R$6,Berechnung!$F$29:$AB$33,ROW()-4,FALSE),"")</f>
        <v/>
      </c>
      <c r="N22" s="103" t="str">
        <f>IF(Erfassung!S23="A",VLOOKUP(Erfassung!S$6,Berechnung!$F$29:$AB$33,ROW()-4,FALSE),"")</f>
        <v/>
      </c>
      <c r="O22" s="103" t="str">
        <f>IF(Erfassung!T23="A",VLOOKUP(Erfassung!T$6,Berechnung!$F$29:$AB$33,ROW()-4,FALSE),"")</f>
        <v/>
      </c>
      <c r="P22" s="103" t="str">
        <f>IF(Erfassung!U23="A",VLOOKUP(Erfassung!U$6,Berechnung!$F$29:$AB$33,ROW()-4,FALSE),"")</f>
        <v/>
      </c>
      <c r="Q22" s="103" t="str">
        <f>IF(Erfassung!V23="A",VLOOKUP(Erfassung!V$6,Berechnung!$F$29:$AB$33,ROW()-4,FALSE),"")</f>
        <v/>
      </c>
      <c r="R22" s="103" t="str">
        <f>IF(Erfassung!W23="A",VLOOKUP(Erfassung!W$6,Berechnung!$F$29:$AB$33,ROW()-4,FALSE),"")</f>
        <v/>
      </c>
      <c r="S22" s="103" t="str">
        <f>IF(Erfassung!X23="A",VLOOKUP(Erfassung!X$6,Berechnung!$F$29:$AB$33,ROW()-4,FALSE),"")</f>
        <v/>
      </c>
      <c r="T22" s="103" t="str">
        <f>IF(Erfassung!Y23="A",VLOOKUP(Erfassung!Y$6,Berechnung!$F$29:$AB$33,ROW()-4,FALSE),"")</f>
        <v/>
      </c>
      <c r="U22" s="103" t="str">
        <f>IF(Erfassung!Z23="A",VLOOKUP(Erfassung!Z$6,Berechnung!$F$29:$AB$33,ROW()-4,FALSE),"")</f>
        <v/>
      </c>
      <c r="V22" s="103" t="str">
        <f>IF(Erfassung!AA23="A",VLOOKUP(Erfassung!AA$6,Berechnung!$F$29:$AB$33,ROW()-4,FALSE),"")</f>
        <v/>
      </c>
      <c r="W22" s="103" t="str">
        <f>IF(Erfassung!AB23="A",VLOOKUP(Erfassung!AB$6,Berechnung!$F$29:$AB$33,ROW()-4,FALSE),"")</f>
        <v/>
      </c>
      <c r="X22" s="103" t="str">
        <f>IF(Erfassung!AC23="A",VLOOKUP(Erfassung!AC$6,Berechnung!$F$29:$AB$33,ROW()-4,FALSE),"")</f>
        <v/>
      </c>
      <c r="Y22" s="103" t="str">
        <f>IF(Erfassung!AD23="A",VLOOKUP(Erfassung!AD$6,Berechnung!$F$29:$AB$33,ROW()-4,FALSE),"")</f>
        <v/>
      </c>
      <c r="Z22" s="103" t="str">
        <f>IF(Erfassung!AE23="A",VLOOKUP(Erfassung!AE$6,Berechnung!$F$29:$AB$33,ROW()-4,FALSE),"")</f>
        <v/>
      </c>
      <c r="AA22" s="103" t="str">
        <f>IF(Erfassung!AF23="A",VLOOKUP(Erfassung!AF$6,Berechnung!$F$29:$AB$33,ROW()-4,FALSE),"")</f>
        <v/>
      </c>
      <c r="AB22" s="103" t="str">
        <f>IF(Erfassung!AG23="A",VLOOKUP(Erfassung!AG$6,Berechnung!$F$29:$AB$33,ROW()-4,FALSE),"")</f>
        <v/>
      </c>
      <c r="AC22" s="103" t="str">
        <f>IF(Erfassung!AH23="A",VLOOKUP(Erfassung!AH$6,Berechnung!$F$29:$AB$33,ROW()-4,FALSE),"")</f>
        <v/>
      </c>
      <c r="AD22" s="103" t="str">
        <f>IF(Erfassung!AI23="A",VLOOKUP(Erfassung!AI$6,Berechnung!$F$29:$AB$33,ROW()-4,FALSE),"")</f>
        <v/>
      </c>
      <c r="AE22" s="103" t="str">
        <f>IF(Erfassung!AJ23="A",VLOOKUP(Erfassung!AJ$6,Berechnung!$F$29:$AB$33,ROW()-4,FALSE),"")</f>
        <v/>
      </c>
      <c r="AF22" s="103" t="str">
        <f>IF(Erfassung!AK23="A",VLOOKUP(Erfassung!AK$6,Berechnung!$F$29:$AB$33,ROW()-4,FALSE),"")</f>
        <v/>
      </c>
      <c r="AG22" s="103" t="str">
        <f>IF(Erfassung!AL23="A",VLOOKUP(Erfassung!AL$6,Berechnung!$F$29:$AB$33,ROW()-4,FALSE),"")</f>
        <v/>
      </c>
      <c r="AH22" s="103" t="str">
        <f>IF(Erfassung!AM23="A",VLOOKUP(Erfassung!AM$6,Berechnung!$F$29:$AB$33,ROW()-4,FALSE),"")</f>
        <v/>
      </c>
      <c r="AI22" s="103" t="str">
        <f>IF(Erfassung!AN23="A",VLOOKUP(Erfassung!AN$6,Berechnung!$F$29:$AB$33,ROW()-4,FALSE),"")</f>
        <v/>
      </c>
      <c r="AJ22" s="103" t="str">
        <f>IF(Erfassung!AO23="A",VLOOKUP(Erfassung!AO$6,Berechnung!$F$29:$AB$33,ROW()-4,FALSE),"")</f>
        <v/>
      </c>
      <c r="AK22" s="104">
        <f t="shared" si="1"/>
        <v>0</v>
      </c>
    </row>
    <row r="23" spans="1:37" x14ac:dyDescent="0.2">
      <c r="A23" s="102">
        <f>Erfassung!E24</f>
        <v>0</v>
      </c>
      <c r="B23" s="102">
        <f>Erfassung!F24</f>
        <v>0</v>
      </c>
      <c r="C23" s="102">
        <f>Erfassung!G24</f>
        <v>0</v>
      </c>
      <c r="D23" s="102">
        <f>Erfassung!H24</f>
        <v>0</v>
      </c>
      <c r="E23" s="102">
        <f>Erfassung!I24</f>
        <v>0</v>
      </c>
      <c r="F23" s="103" t="str">
        <f>IF(Erfassung!K24="A",VLOOKUP(Erfassung!K$6,Berechnung!$F$29:$AB$33,ROW()-4,FALSE),"")</f>
        <v/>
      </c>
      <c r="G23" s="103" t="str">
        <f>IF(Erfassung!L24="A",VLOOKUP(Erfassung!L$6,Berechnung!$F$29:$AB$33,ROW()-4,FALSE),"")</f>
        <v/>
      </c>
      <c r="H23" s="103" t="str">
        <f>IF(Erfassung!M24="A",VLOOKUP(Erfassung!M$6,Berechnung!$F$29:$AB$33,ROW()-4,FALSE),"")</f>
        <v/>
      </c>
      <c r="I23" s="103" t="str">
        <f>IF(Erfassung!N24="A",VLOOKUP(Erfassung!N$6,Berechnung!$F$29:$AB$33,ROW()-4,FALSE),"")</f>
        <v/>
      </c>
      <c r="J23" s="103" t="str">
        <f>IF(Erfassung!O24="A",VLOOKUP(Erfassung!O$6,Berechnung!$F$29:$AB$33,ROW()-4,FALSE),"")</f>
        <v/>
      </c>
      <c r="K23" s="103" t="str">
        <f>IF(Erfassung!P24="A",VLOOKUP(Erfassung!P$6,Berechnung!$F$29:$AB$33,ROW()-4,FALSE),"")</f>
        <v/>
      </c>
      <c r="L23" s="103" t="str">
        <f>IF(Erfassung!Q24="A",VLOOKUP(Erfassung!Q$6,Berechnung!$F$29:$AB$33,ROW()-4,FALSE),"")</f>
        <v/>
      </c>
      <c r="M23" s="103" t="str">
        <f>IF(Erfassung!R24="A",VLOOKUP(Erfassung!R$6,Berechnung!$F$29:$AB$33,ROW()-4,FALSE),"")</f>
        <v/>
      </c>
      <c r="N23" s="103" t="str">
        <f>IF(Erfassung!S24="A",VLOOKUP(Erfassung!S$6,Berechnung!$F$29:$AB$33,ROW()-4,FALSE),"")</f>
        <v/>
      </c>
      <c r="O23" s="103" t="str">
        <f>IF(Erfassung!T24="A",VLOOKUP(Erfassung!T$6,Berechnung!$F$29:$AB$33,ROW()-4,FALSE),"")</f>
        <v/>
      </c>
      <c r="P23" s="103" t="str">
        <f>IF(Erfassung!U24="A",VLOOKUP(Erfassung!U$6,Berechnung!$F$29:$AB$33,ROW()-4,FALSE),"")</f>
        <v/>
      </c>
      <c r="Q23" s="103" t="str">
        <f>IF(Erfassung!V24="A",VLOOKUP(Erfassung!V$6,Berechnung!$F$29:$AB$33,ROW()-4,FALSE),"")</f>
        <v/>
      </c>
      <c r="R23" s="103" t="str">
        <f>IF(Erfassung!W24="A",VLOOKUP(Erfassung!W$6,Berechnung!$F$29:$AB$33,ROW()-4,FALSE),"")</f>
        <v/>
      </c>
      <c r="S23" s="103" t="str">
        <f>IF(Erfassung!X24="A",VLOOKUP(Erfassung!X$6,Berechnung!$F$29:$AB$33,ROW()-4,FALSE),"")</f>
        <v/>
      </c>
      <c r="T23" s="103" t="str">
        <f>IF(Erfassung!Y24="A",VLOOKUP(Erfassung!Y$6,Berechnung!$F$29:$AB$33,ROW()-4,FALSE),"")</f>
        <v/>
      </c>
      <c r="U23" s="103" t="str">
        <f>IF(Erfassung!Z24="A",VLOOKUP(Erfassung!Z$6,Berechnung!$F$29:$AB$33,ROW()-4,FALSE),"")</f>
        <v/>
      </c>
      <c r="V23" s="103" t="str">
        <f>IF(Erfassung!AA24="A",VLOOKUP(Erfassung!AA$6,Berechnung!$F$29:$AB$33,ROW()-4,FALSE),"")</f>
        <v/>
      </c>
      <c r="W23" s="103" t="str">
        <f>IF(Erfassung!AB24="A",VLOOKUP(Erfassung!AB$6,Berechnung!$F$29:$AB$33,ROW()-4,FALSE),"")</f>
        <v/>
      </c>
      <c r="X23" s="103" t="str">
        <f>IF(Erfassung!AC24="A",VLOOKUP(Erfassung!AC$6,Berechnung!$F$29:$AB$33,ROW()-4,FALSE),"")</f>
        <v/>
      </c>
      <c r="Y23" s="103" t="str">
        <f>IF(Erfassung!AD24="A",VLOOKUP(Erfassung!AD$6,Berechnung!$F$29:$AB$33,ROW()-4,FALSE),"")</f>
        <v/>
      </c>
      <c r="Z23" s="103" t="str">
        <f>IF(Erfassung!AE24="A",VLOOKUP(Erfassung!AE$6,Berechnung!$F$29:$AB$33,ROW()-4,FALSE),"")</f>
        <v/>
      </c>
      <c r="AA23" s="103" t="str">
        <f>IF(Erfassung!AF24="A",VLOOKUP(Erfassung!AF$6,Berechnung!$F$29:$AB$33,ROW()-4,FALSE),"")</f>
        <v/>
      </c>
      <c r="AB23" s="103" t="str">
        <f>IF(Erfassung!AG24="A",VLOOKUP(Erfassung!AG$6,Berechnung!$F$29:$AB$33,ROW()-4,FALSE),"")</f>
        <v/>
      </c>
      <c r="AC23" s="103" t="str">
        <f>IF(Erfassung!AH24="A",VLOOKUP(Erfassung!AH$6,Berechnung!$F$29:$AB$33,ROW()-4,FALSE),"")</f>
        <v/>
      </c>
      <c r="AD23" s="103" t="str">
        <f>IF(Erfassung!AI24="A",VLOOKUP(Erfassung!AI$6,Berechnung!$F$29:$AB$33,ROW()-4,FALSE),"")</f>
        <v/>
      </c>
      <c r="AE23" s="103" t="str">
        <f>IF(Erfassung!AJ24="A",VLOOKUP(Erfassung!AJ$6,Berechnung!$F$29:$AB$33,ROW()-4,FALSE),"")</f>
        <v/>
      </c>
      <c r="AF23" s="103" t="str">
        <f>IF(Erfassung!AK24="A",VLOOKUP(Erfassung!AK$6,Berechnung!$F$29:$AB$33,ROW()-4,FALSE),"")</f>
        <v/>
      </c>
      <c r="AG23" s="103" t="str">
        <f>IF(Erfassung!AL24="A",VLOOKUP(Erfassung!AL$6,Berechnung!$F$29:$AB$33,ROW()-4,FALSE),"")</f>
        <v/>
      </c>
      <c r="AH23" s="103" t="str">
        <f>IF(Erfassung!AM24="A",VLOOKUP(Erfassung!AM$6,Berechnung!$F$29:$AB$33,ROW()-4,FALSE),"")</f>
        <v/>
      </c>
      <c r="AI23" s="103" t="str">
        <f>IF(Erfassung!AN24="A",VLOOKUP(Erfassung!AN$6,Berechnung!$F$29:$AB$33,ROW()-4,FALSE),"")</f>
        <v/>
      </c>
      <c r="AJ23" s="103" t="str">
        <f>IF(Erfassung!AO24="A",VLOOKUP(Erfassung!AO$6,Berechnung!$F$29:$AB$33,ROW()-4,FALSE),"")</f>
        <v/>
      </c>
      <c r="AK23" s="104">
        <f t="shared" si="1"/>
        <v>0</v>
      </c>
    </row>
    <row r="24" spans="1:37" x14ac:dyDescent="0.2">
      <c r="A24" s="102">
        <f>Erfassung!E25</f>
        <v>0</v>
      </c>
      <c r="B24" s="102">
        <f>Erfassung!F25</f>
        <v>0</v>
      </c>
      <c r="C24" s="102">
        <f>Erfassung!G25</f>
        <v>0</v>
      </c>
      <c r="D24" s="102">
        <f>Erfassung!H25</f>
        <v>0</v>
      </c>
      <c r="E24" s="102">
        <f>Erfassung!I25</f>
        <v>0</v>
      </c>
      <c r="F24" s="103" t="str">
        <f>IF(Erfassung!K25="A",VLOOKUP(Erfassung!K$6,Berechnung!$F$29:$AB$33,ROW()-4,FALSE),"")</f>
        <v/>
      </c>
      <c r="G24" s="103" t="str">
        <f>IF(Erfassung!L25="A",VLOOKUP(Erfassung!L$6,Berechnung!$F$29:$AB$33,ROW()-4,FALSE),"")</f>
        <v/>
      </c>
      <c r="H24" s="103" t="str">
        <f>IF(Erfassung!M25="A",VLOOKUP(Erfassung!M$6,Berechnung!$F$29:$AB$33,ROW()-4,FALSE),"")</f>
        <v/>
      </c>
      <c r="I24" s="103" t="str">
        <f>IF(Erfassung!N25="A",VLOOKUP(Erfassung!N$6,Berechnung!$F$29:$AB$33,ROW()-4,FALSE),"")</f>
        <v/>
      </c>
      <c r="J24" s="103" t="str">
        <f>IF(Erfassung!O25="A",VLOOKUP(Erfassung!O$6,Berechnung!$F$29:$AB$33,ROW()-4,FALSE),"")</f>
        <v/>
      </c>
      <c r="K24" s="103" t="str">
        <f>IF(Erfassung!P25="A",VLOOKUP(Erfassung!P$6,Berechnung!$F$29:$AB$33,ROW()-4,FALSE),"")</f>
        <v/>
      </c>
      <c r="L24" s="103" t="str">
        <f>IF(Erfassung!Q25="A",VLOOKUP(Erfassung!Q$6,Berechnung!$F$29:$AB$33,ROW()-4,FALSE),"")</f>
        <v/>
      </c>
      <c r="M24" s="103" t="str">
        <f>IF(Erfassung!R25="A",VLOOKUP(Erfassung!R$6,Berechnung!$F$29:$AB$33,ROW()-4,FALSE),"")</f>
        <v/>
      </c>
      <c r="N24" s="103" t="str">
        <f>IF(Erfassung!S25="A",VLOOKUP(Erfassung!S$6,Berechnung!$F$29:$AB$33,ROW()-4,FALSE),"")</f>
        <v/>
      </c>
      <c r="O24" s="103" t="str">
        <f>IF(Erfassung!T25="A",VLOOKUP(Erfassung!T$6,Berechnung!$F$29:$AB$33,ROW()-4,FALSE),"")</f>
        <v/>
      </c>
      <c r="P24" s="103" t="str">
        <f>IF(Erfassung!U25="A",VLOOKUP(Erfassung!U$6,Berechnung!$F$29:$AB$33,ROW()-4,FALSE),"")</f>
        <v/>
      </c>
      <c r="Q24" s="103" t="str">
        <f>IF(Erfassung!V25="A",VLOOKUP(Erfassung!V$6,Berechnung!$F$29:$AB$33,ROW()-4,FALSE),"")</f>
        <v/>
      </c>
      <c r="R24" s="103" t="str">
        <f>IF(Erfassung!W25="A",VLOOKUP(Erfassung!W$6,Berechnung!$F$29:$AB$33,ROW()-4,FALSE),"")</f>
        <v/>
      </c>
      <c r="S24" s="103" t="str">
        <f>IF(Erfassung!X25="A",VLOOKUP(Erfassung!X$6,Berechnung!$F$29:$AB$33,ROW()-4,FALSE),"")</f>
        <v/>
      </c>
      <c r="T24" s="103" t="str">
        <f>IF(Erfassung!Y25="A",VLOOKUP(Erfassung!Y$6,Berechnung!$F$29:$AB$33,ROW()-4,FALSE),"")</f>
        <v/>
      </c>
      <c r="U24" s="103" t="str">
        <f>IF(Erfassung!Z25="A",VLOOKUP(Erfassung!Z$6,Berechnung!$F$29:$AB$33,ROW()-4,FALSE),"")</f>
        <v/>
      </c>
      <c r="V24" s="103" t="str">
        <f>IF(Erfassung!AA25="A",VLOOKUP(Erfassung!AA$6,Berechnung!$F$29:$AB$33,ROW()-4,FALSE),"")</f>
        <v/>
      </c>
      <c r="W24" s="103" t="str">
        <f>IF(Erfassung!AB25="A",VLOOKUP(Erfassung!AB$6,Berechnung!$F$29:$AB$33,ROW()-4,FALSE),"")</f>
        <v/>
      </c>
      <c r="X24" s="103" t="str">
        <f>IF(Erfassung!AC25="A",VLOOKUP(Erfassung!AC$6,Berechnung!$F$29:$AB$33,ROW()-4,FALSE),"")</f>
        <v/>
      </c>
      <c r="Y24" s="103" t="str">
        <f>IF(Erfassung!AD25="A",VLOOKUP(Erfassung!AD$6,Berechnung!$F$29:$AB$33,ROW()-4,FALSE),"")</f>
        <v/>
      </c>
      <c r="Z24" s="103" t="str">
        <f>IF(Erfassung!AE25="A",VLOOKUP(Erfassung!AE$6,Berechnung!$F$29:$AB$33,ROW()-4,FALSE),"")</f>
        <v/>
      </c>
      <c r="AA24" s="103" t="str">
        <f>IF(Erfassung!AF25="A",VLOOKUP(Erfassung!AF$6,Berechnung!$F$29:$AB$33,ROW()-4,FALSE),"")</f>
        <v/>
      </c>
      <c r="AB24" s="103" t="str">
        <f>IF(Erfassung!AG25="A",VLOOKUP(Erfassung!AG$6,Berechnung!$F$29:$AB$33,ROW()-4,FALSE),"")</f>
        <v/>
      </c>
      <c r="AC24" s="103" t="str">
        <f>IF(Erfassung!AH25="A",VLOOKUP(Erfassung!AH$6,Berechnung!$F$29:$AB$33,ROW()-4,FALSE),"")</f>
        <v/>
      </c>
      <c r="AD24" s="103" t="str">
        <f>IF(Erfassung!AI25="A",VLOOKUP(Erfassung!AI$6,Berechnung!$F$29:$AB$33,ROW()-4,FALSE),"")</f>
        <v/>
      </c>
      <c r="AE24" s="103" t="str">
        <f>IF(Erfassung!AJ25="A",VLOOKUP(Erfassung!AJ$6,Berechnung!$F$29:$AB$33,ROW()-4,FALSE),"")</f>
        <v/>
      </c>
      <c r="AF24" s="103" t="str">
        <f>IF(Erfassung!AK25="A",VLOOKUP(Erfassung!AK$6,Berechnung!$F$29:$AB$33,ROW()-4,FALSE),"")</f>
        <v/>
      </c>
      <c r="AG24" s="103" t="str">
        <f>IF(Erfassung!AL25="A",VLOOKUP(Erfassung!AL$6,Berechnung!$F$29:$AB$33,ROW()-4,FALSE),"")</f>
        <v/>
      </c>
      <c r="AH24" s="103" t="str">
        <f>IF(Erfassung!AM25="A",VLOOKUP(Erfassung!AM$6,Berechnung!$F$29:$AB$33,ROW()-4,FALSE),"")</f>
        <v/>
      </c>
      <c r="AI24" s="103" t="str">
        <f>IF(Erfassung!AN25="A",VLOOKUP(Erfassung!AN$6,Berechnung!$F$29:$AB$33,ROW()-4,FALSE),"")</f>
        <v/>
      </c>
      <c r="AJ24" s="103" t="str">
        <f>IF(Erfassung!AO25="A",VLOOKUP(Erfassung!AO$6,Berechnung!$F$29:$AB$33,ROW()-4,FALSE),"")</f>
        <v/>
      </c>
      <c r="AK24" s="104">
        <f t="shared" si="1"/>
        <v>0</v>
      </c>
    </row>
    <row r="25" spans="1:37" x14ac:dyDescent="0.2">
      <c r="A25" s="102">
        <f>Erfassung!E26</f>
        <v>0</v>
      </c>
      <c r="B25" s="102">
        <f>Erfassung!F26</f>
        <v>0</v>
      </c>
      <c r="C25" s="102">
        <f>Erfassung!G26</f>
        <v>0</v>
      </c>
      <c r="D25" s="102">
        <f>Erfassung!H26</f>
        <v>0</v>
      </c>
      <c r="E25" s="102">
        <f>Erfassung!I26</f>
        <v>0</v>
      </c>
      <c r="F25" s="103" t="str">
        <f>IF(Erfassung!K26="A",VLOOKUP(Erfassung!K$6,Berechnung!$F$29:$AB$33,ROW()-4,FALSE),"")</f>
        <v/>
      </c>
      <c r="G25" s="103" t="str">
        <f>IF(Erfassung!L26="A",VLOOKUP(Erfassung!L$6,Berechnung!$F$29:$AB$33,ROW()-4,FALSE),"")</f>
        <v/>
      </c>
      <c r="H25" s="103" t="str">
        <f>IF(Erfassung!M26="A",VLOOKUP(Erfassung!M$6,Berechnung!$F$29:$AB$33,ROW()-4,FALSE),"")</f>
        <v/>
      </c>
      <c r="I25" s="103" t="str">
        <f>IF(Erfassung!N26="A",VLOOKUP(Erfassung!N$6,Berechnung!$F$29:$AB$33,ROW()-4,FALSE),"")</f>
        <v/>
      </c>
      <c r="J25" s="103" t="str">
        <f>IF(Erfassung!O26="A",VLOOKUP(Erfassung!O$6,Berechnung!$F$29:$AB$33,ROW()-4,FALSE),"")</f>
        <v/>
      </c>
      <c r="K25" s="103" t="str">
        <f>IF(Erfassung!P26="A",VLOOKUP(Erfassung!P$6,Berechnung!$F$29:$AB$33,ROW()-4,FALSE),"")</f>
        <v/>
      </c>
      <c r="L25" s="103" t="str">
        <f>IF(Erfassung!Q26="A",VLOOKUP(Erfassung!Q$6,Berechnung!$F$29:$AB$33,ROW()-4,FALSE),"")</f>
        <v/>
      </c>
      <c r="M25" s="103" t="str">
        <f>IF(Erfassung!R26="A",VLOOKUP(Erfassung!R$6,Berechnung!$F$29:$AB$33,ROW()-4,FALSE),"")</f>
        <v/>
      </c>
      <c r="N25" s="103" t="str">
        <f>IF(Erfassung!S26="A",VLOOKUP(Erfassung!S$6,Berechnung!$F$29:$AB$33,ROW()-4,FALSE),"")</f>
        <v/>
      </c>
      <c r="O25" s="103" t="str">
        <f>IF(Erfassung!T26="A",VLOOKUP(Erfassung!T$6,Berechnung!$F$29:$AB$33,ROW()-4,FALSE),"")</f>
        <v/>
      </c>
      <c r="P25" s="103" t="str">
        <f>IF(Erfassung!U26="A",VLOOKUP(Erfassung!U$6,Berechnung!$F$29:$AB$33,ROW()-4,FALSE),"")</f>
        <v/>
      </c>
      <c r="Q25" s="103" t="str">
        <f>IF(Erfassung!V26="A",VLOOKUP(Erfassung!V$6,Berechnung!$F$29:$AB$33,ROW()-4,FALSE),"")</f>
        <v/>
      </c>
      <c r="R25" s="103" t="str">
        <f>IF(Erfassung!W26="A",VLOOKUP(Erfassung!W$6,Berechnung!$F$29:$AB$33,ROW()-4,FALSE),"")</f>
        <v/>
      </c>
      <c r="S25" s="103" t="str">
        <f>IF(Erfassung!X26="A",VLOOKUP(Erfassung!X$6,Berechnung!$F$29:$AB$33,ROW()-4,FALSE),"")</f>
        <v/>
      </c>
      <c r="T25" s="103" t="str">
        <f>IF(Erfassung!Y26="A",VLOOKUP(Erfassung!Y$6,Berechnung!$F$29:$AB$33,ROW()-4,FALSE),"")</f>
        <v/>
      </c>
      <c r="U25" s="103" t="str">
        <f>IF(Erfassung!Z26="A",VLOOKUP(Erfassung!Z$6,Berechnung!$F$29:$AB$33,ROW()-4,FALSE),"")</f>
        <v/>
      </c>
      <c r="V25" s="103" t="str">
        <f>IF(Erfassung!AA26="A",VLOOKUP(Erfassung!AA$6,Berechnung!$F$29:$AB$33,ROW()-4,FALSE),"")</f>
        <v/>
      </c>
      <c r="W25" s="103" t="str">
        <f>IF(Erfassung!AB26="A",VLOOKUP(Erfassung!AB$6,Berechnung!$F$29:$AB$33,ROW()-4,FALSE),"")</f>
        <v/>
      </c>
      <c r="X25" s="103" t="str">
        <f>IF(Erfassung!AC26="A",VLOOKUP(Erfassung!AC$6,Berechnung!$F$29:$AB$33,ROW()-4,FALSE),"")</f>
        <v/>
      </c>
      <c r="Y25" s="103" t="str">
        <f>IF(Erfassung!AD26="A",VLOOKUP(Erfassung!AD$6,Berechnung!$F$29:$AB$33,ROW()-4,FALSE),"")</f>
        <v/>
      </c>
      <c r="Z25" s="103" t="str">
        <f>IF(Erfassung!AE26="A",VLOOKUP(Erfassung!AE$6,Berechnung!$F$29:$AB$33,ROW()-4,FALSE),"")</f>
        <v/>
      </c>
      <c r="AA25" s="103" t="str">
        <f>IF(Erfassung!AF26="A",VLOOKUP(Erfassung!AF$6,Berechnung!$F$29:$AB$33,ROW()-4,FALSE),"")</f>
        <v/>
      </c>
      <c r="AB25" s="103" t="str">
        <f>IF(Erfassung!AG26="A",VLOOKUP(Erfassung!AG$6,Berechnung!$F$29:$AB$33,ROW()-4,FALSE),"")</f>
        <v/>
      </c>
      <c r="AC25" s="103" t="str">
        <f>IF(Erfassung!AH26="A",VLOOKUP(Erfassung!AH$6,Berechnung!$F$29:$AB$33,ROW()-4,FALSE),"")</f>
        <v/>
      </c>
      <c r="AD25" s="103" t="str">
        <f>IF(Erfassung!AI26="A",VLOOKUP(Erfassung!AI$6,Berechnung!$F$29:$AB$33,ROW()-4,FALSE),"")</f>
        <v/>
      </c>
      <c r="AE25" s="103" t="str">
        <f>IF(Erfassung!AJ26="A",VLOOKUP(Erfassung!AJ$6,Berechnung!$F$29:$AB$33,ROW()-4,FALSE),"")</f>
        <v/>
      </c>
      <c r="AF25" s="103" t="str">
        <f>IF(Erfassung!AK26="A",VLOOKUP(Erfassung!AK$6,Berechnung!$F$29:$AB$33,ROW()-4,FALSE),"")</f>
        <v/>
      </c>
      <c r="AG25" s="103" t="str">
        <f>IF(Erfassung!AL26="A",VLOOKUP(Erfassung!AL$6,Berechnung!$F$29:$AB$33,ROW()-4,FALSE),"")</f>
        <v/>
      </c>
      <c r="AH25" s="103" t="str">
        <f>IF(Erfassung!AM26="A",VLOOKUP(Erfassung!AM$6,Berechnung!$F$29:$AB$33,ROW()-4,FALSE),"")</f>
        <v/>
      </c>
      <c r="AI25" s="103" t="str">
        <f>IF(Erfassung!AN26="A",VLOOKUP(Erfassung!AN$6,Berechnung!$F$29:$AB$33,ROW()-4,FALSE),"")</f>
        <v/>
      </c>
      <c r="AJ25" s="103" t="str">
        <f>IF(Erfassung!AO26="A",VLOOKUP(Erfassung!AO$6,Berechnung!$F$29:$AB$33,ROW()-4,FALSE),"")</f>
        <v/>
      </c>
      <c r="AK25" s="104">
        <f t="shared" si="1"/>
        <v>0</v>
      </c>
    </row>
    <row r="26" spans="1:37" x14ac:dyDescent="0.2">
      <c r="A26" s="102">
        <f>Erfassung!E27</f>
        <v>0</v>
      </c>
      <c r="B26" s="102">
        <f>Erfassung!F27</f>
        <v>0</v>
      </c>
      <c r="C26" s="102">
        <f>Erfassung!G27</f>
        <v>0</v>
      </c>
      <c r="D26" s="102">
        <f>Erfassung!H27</f>
        <v>0</v>
      </c>
      <c r="E26" s="102">
        <f>Erfassung!I27</f>
        <v>0</v>
      </c>
      <c r="F26" s="103" t="str">
        <f>IF(Erfassung!K27="A",VLOOKUP(Erfassung!K$6,Berechnung!$F$29:$AB$33,ROW()-4,FALSE),"")</f>
        <v/>
      </c>
      <c r="G26" s="103" t="str">
        <f>IF(Erfassung!L27="A",VLOOKUP(Erfassung!L$6,Berechnung!$F$29:$AB$33,ROW()-4,FALSE),"")</f>
        <v/>
      </c>
      <c r="H26" s="103" t="str">
        <f>IF(Erfassung!M27="A",VLOOKUP(Erfassung!M$6,Berechnung!$F$29:$AB$33,ROW()-4,FALSE),"")</f>
        <v/>
      </c>
      <c r="I26" s="103" t="str">
        <f>IF(Erfassung!N27="A",VLOOKUP(Erfassung!N$6,Berechnung!$F$29:$AB$33,ROW()-4,FALSE),"")</f>
        <v/>
      </c>
      <c r="J26" s="103" t="str">
        <f>IF(Erfassung!O27="A",VLOOKUP(Erfassung!O$6,Berechnung!$F$29:$AB$33,ROW()-4,FALSE),"")</f>
        <v/>
      </c>
      <c r="K26" s="103" t="str">
        <f>IF(Erfassung!P27="A",VLOOKUP(Erfassung!P$6,Berechnung!$F$29:$AB$33,ROW()-4,FALSE),"")</f>
        <v/>
      </c>
      <c r="L26" s="103" t="str">
        <f>IF(Erfassung!Q27="A",VLOOKUP(Erfassung!Q$6,Berechnung!$F$29:$AB$33,ROW()-4,FALSE),"")</f>
        <v/>
      </c>
      <c r="M26" s="103" t="str">
        <f>IF(Erfassung!R27="A",VLOOKUP(Erfassung!R$6,Berechnung!$F$29:$AB$33,ROW()-4,FALSE),"")</f>
        <v/>
      </c>
      <c r="N26" s="103" t="str">
        <f>IF(Erfassung!S27="A",VLOOKUP(Erfassung!S$6,Berechnung!$F$29:$AB$33,ROW()-4,FALSE),"")</f>
        <v/>
      </c>
      <c r="O26" s="103" t="str">
        <f>IF(Erfassung!T27="A",VLOOKUP(Erfassung!T$6,Berechnung!$F$29:$AB$33,ROW()-4,FALSE),"")</f>
        <v/>
      </c>
      <c r="P26" s="103" t="str">
        <f>IF(Erfassung!U27="A",VLOOKUP(Erfassung!U$6,Berechnung!$F$29:$AB$33,ROW()-4,FALSE),"")</f>
        <v/>
      </c>
      <c r="Q26" s="103" t="str">
        <f>IF(Erfassung!V27="A",VLOOKUP(Erfassung!V$6,Berechnung!$F$29:$AB$33,ROW()-4,FALSE),"")</f>
        <v/>
      </c>
      <c r="R26" s="103" t="str">
        <f>IF(Erfassung!W27="A",VLOOKUP(Erfassung!W$6,Berechnung!$F$29:$AB$33,ROW()-4,FALSE),"")</f>
        <v/>
      </c>
      <c r="S26" s="103" t="str">
        <f>IF(Erfassung!X27="A",VLOOKUP(Erfassung!X$6,Berechnung!$F$29:$AB$33,ROW()-4,FALSE),"")</f>
        <v/>
      </c>
      <c r="T26" s="103" t="str">
        <f>IF(Erfassung!Y27="A",VLOOKUP(Erfassung!Y$6,Berechnung!$F$29:$AB$33,ROW()-4,FALSE),"")</f>
        <v/>
      </c>
      <c r="U26" s="103" t="str">
        <f>IF(Erfassung!Z27="A",VLOOKUP(Erfassung!Z$6,Berechnung!$F$29:$AB$33,ROW()-4,FALSE),"")</f>
        <v/>
      </c>
      <c r="V26" s="103" t="str">
        <f>IF(Erfassung!AA27="A",VLOOKUP(Erfassung!AA$6,Berechnung!$F$29:$AB$33,ROW()-4,FALSE),"")</f>
        <v/>
      </c>
      <c r="W26" s="103" t="str">
        <f>IF(Erfassung!AB27="A",VLOOKUP(Erfassung!AB$6,Berechnung!$F$29:$AB$33,ROW()-4,FALSE),"")</f>
        <v/>
      </c>
      <c r="X26" s="103" t="str">
        <f>IF(Erfassung!AC27="A",VLOOKUP(Erfassung!AC$6,Berechnung!$F$29:$AB$33,ROW()-4,FALSE),"")</f>
        <v/>
      </c>
      <c r="Y26" s="103" t="str">
        <f>IF(Erfassung!AD27="A",VLOOKUP(Erfassung!AD$6,Berechnung!$F$29:$AB$33,ROW()-4,FALSE),"")</f>
        <v/>
      </c>
      <c r="Z26" s="103" t="str">
        <f>IF(Erfassung!AE27="A",VLOOKUP(Erfassung!AE$6,Berechnung!$F$29:$AB$33,ROW()-4,FALSE),"")</f>
        <v/>
      </c>
      <c r="AA26" s="103" t="str">
        <f>IF(Erfassung!AF27="A",VLOOKUP(Erfassung!AF$6,Berechnung!$F$29:$AB$33,ROW()-4,FALSE),"")</f>
        <v/>
      </c>
      <c r="AB26" s="103" t="str">
        <f>IF(Erfassung!AG27="A",VLOOKUP(Erfassung!AG$6,Berechnung!$F$29:$AB$33,ROW()-4,FALSE),"")</f>
        <v/>
      </c>
      <c r="AC26" s="103" t="str">
        <f>IF(Erfassung!AH27="A",VLOOKUP(Erfassung!AH$6,Berechnung!$F$29:$AB$33,ROW()-4,FALSE),"")</f>
        <v/>
      </c>
      <c r="AD26" s="103" t="str">
        <f>IF(Erfassung!AI27="A",VLOOKUP(Erfassung!AI$6,Berechnung!$F$29:$AB$33,ROW()-4,FALSE),"")</f>
        <v/>
      </c>
      <c r="AE26" s="103" t="str">
        <f>IF(Erfassung!AJ27="A",VLOOKUP(Erfassung!AJ$6,Berechnung!$F$29:$AB$33,ROW()-4,FALSE),"")</f>
        <v/>
      </c>
      <c r="AF26" s="103" t="str">
        <f>IF(Erfassung!AK27="A",VLOOKUP(Erfassung!AK$6,Berechnung!$F$29:$AB$33,ROW()-4,FALSE),"")</f>
        <v/>
      </c>
      <c r="AG26" s="103" t="str">
        <f>IF(Erfassung!AL27="A",VLOOKUP(Erfassung!AL$6,Berechnung!$F$29:$AB$33,ROW()-4,FALSE),"")</f>
        <v/>
      </c>
      <c r="AH26" s="103" t="str">
        <f>IF(Erfassung!AM27="A",VLOOKUP(Erfassung!AM$6,Berechnung!$F$29:$AB$33,ROW()-4,FALSE),"")</f>
        <v/>
      </c>
      <c r="AI26" s="103" t="str">
        <f>IF(Erfassung!AN27="A",VLOOKUP(Erfassung!AN$6,Berechnung!$F$29:$AB$33,ROW()-4,FALSE),"")</f>
        <v/>
      </c>
      <c r="AJ26" s="103" t="str">
        <f>IF(Erfassung!AO27="A",VLOOKUP(Erfassung!AO$6,Berechnung!$F$29:$AB$33,ROW()-4,FALSE),"")</f>
        <v/>
      </c>
      <c r="AK26" s="104">
        <f t="shared" si="1"/>
        <v>0</v>
      </c>
    </row>
    <row r="27" spans="1:37" x14ac:dyDescent="0.2">
      <c r="A27" s="102">
        <f>Erfassung!E28</f>
        <v>0</v>
      </c>
      <c r="B27" s="102">
        <f>Erfassung!F28</f>
        <v>0</v>
      </c>
      <c r="C27" s="102">
        <f>Erfassung!G28</f>
        <v>0</v>
      </c>
      <c r="D27" s="102">
        <f>Erfassung!H28</f>
        <v>0</v>
      </c>
      <c r="E27" s="102">
        <f>Erfassung!I28</f>
        <v>0</v>
      </c>
      <c r="F27" s="103" t="str">
        <f>IF(Erfassung!K28="A",VLOOKUP(Erfassung!K$6,Berechnung!$F$29:$AB$33,ROW()-4,FALSE),"")</f>
        <v/>
      </c>
      <c r="G27" s="103" t="str">
        <f>IF(Erfassung!L28="A",VLOOKUP(Erfassung!L$6,Berechnung!$F$29:$AB$33,ROW()-4,FALSE),"")</f>
        <v/>
      </c>
      <c r="H27" s="103" t="str">
        <f>IF(Erfassung!M28="A",VLOOKUP(Erfassung!M$6,Berechnung!$F$29:$AB$33,ROW()-4,FALSE),"")</f>
        <v/>
      </c>
      <c r="I27" s="103" t="str">
        <f>IF(Erfassung!N28="A",VLOOKUP(Erfassung!N$6,Berechnung!$F$29:$AB$33,ROW()-4,FALSE),"")</f>
        <v/>
      </c>
      <c r="J27" s="103" t="str">
        <f>IF(Erfassung!O28="A",VLOOKUP(Erfassung!O$6,Berechnung!$F$29:$AB$33,ROW()-4,FALSE),"")</f>
        <v/>
      </c>
      <c r="K27" s="103" t="str">
        <f>IF(Erfassung!P28="A",VLOOKUP(Erfassung!P$6,Berechnung!$F$29:$AB$33,ROW()-4,FALSE),"")</f>
        <v/>
      </c>
      <c r="L27" s="103" t="str">
        <f>IF(Erfassung!Q28="A",VLOOKUP(Erfassung!Q$6,Berechnung!$F$29:$AB$33,ROW()-4,FALSE),"")</f>
        <v/>
      </c>
      <c r="M27" s="103" t="str">
        <f>IF(Erfassung!R28="A",VLOOKUP(Erfassung!R$6,Berechnung!$F$29:$AB$33,ROW()-4,FALSE),"")</f>
        <v/>
      </c>
      <c r="N27" s="103" t="str">
        <f>IF(Erfassung!S28="A",VLOOKUP(Erfassung!S$6,Berechnung!$F$29:$AB$33,ROW()-4,FALSE),"")</f>
        <v/>
      </c>
      <c r="O27" s="103" t="str">
        <f>IF(Erfassung!T28="A",VLOOKUP(Erfassung!T$6,Berechnung!$F$29:$AB$33,ROW()-4,FALSE),"")</f>
        <v/>
      </c>
      <c r="P27" s="103" t="str">
        <f>IF(Erfassung!U28="A",VLOOKUP(Erfassung!U$6,Berechnung!$F$29:$AB$33,ROW()-4,FALSE),"")</f>
        <v/>
      </c>
      <c r="Q27" s="103" t="str">
        <f>IF(Erfassung!V28="A",VLOOKUP(Erfassung!V$6,Berechnung!$F$29:$AB$33,ROW()-4,FALSE),"")</f>
        <v/>
      </c>
      <c r="R27" s="103" t="str">
        <f>IF(Erfassung!W28="A",VLOOKUP(Erfassung!W$6,Berechnung!$F$29:$AB$33,ROW()-4,FALSE),"")</f>
        <v/>
      </c>
      <c r="S27" s="103" t="str">
        <f>IF(Erfassung!X28="A",VLOOKUP(Erfassung!X$6,Berechnung!$F$29:$AB$33,ROW()-4,FALSE),"")</f>
        <v/>
      </c>
      <c r="T27" s="103" t="str">
        <f>IF(Erfassung!Y28="A",VLOOKUP(Erfassung!Y$6,Berechnung!$F$29:$AB$33,ROW()-4,FALSE),"")</f>
        <v/>
      </c>
      <c r="U27" s="103" t="str">
        <f>IF(Erfassung!Z28="A",VLOOKUP(Erfassung!Z$6,Berechnung!$F$29:$AB$33,ROW()-4,FALSE),"")</f>
        <v/>
      </c>
      <c r="V27" s="103" t="str">
        <f>IF(Erfassung!AA28="A",VLOOKUP(Erfassung!AA$6,Berechnung!$F$29:$AB$33,ROW()-4,FALSE),"")</f>
        <v/>
      </c>
      <c r="W27" s="103" t="str">
        <f>IF(Erfassung!AB28="A",VLOOKUP(Erfassung!AB$6,Berechnung!$F$29:$AB$33,ROW()-4,FALSE),"")</f>
        <v/>
      </c>
      <c r="X27" s="103" t="str">
        <f>IF(Erfassung!AC28="A",VLOOKUP(Erfassung!AC$6,Berechnung!$F$29:$AB$33,ROW()-4,FALSE),"")</f>
        <v/>
      </c>
      <c r="Y27" s="103" t="str">
        <f>IF(Erfassung!AD28="A",VLOOKUP(Erfassung!AD$6,Berechnung!$F$29:$AB$33,ROW()-4,FALSE),"")</f>
        <v/>
      </c>
      <c r="Z27" s="103" t="str">
        <f>IF(Erfassung!AE28="A",VLOOKUP(Erfassung!AE$6,Berechnung!$F$29:$AB$33,ROW()-4,FALSE),"")</f>
        <v/>
      </c>
      <c r="AA27" s="103" t="str">
        <f>IF(Erfassung!AF28="A",VLOOKUP(Erfassung!AF$6,Berechnung!$F$29:$AB$33,ROW()-4,FALSE),"")</f>
        <v/>
      </c>
      <c r="AB27" s="103" t="str">
        <f>IF(Erfassung!AG28="A",VLOOKUP(Erfassung!AG$6,Berechnung!$F$29:$AB$33,ROW()-4,FALSE),"")</f>
        <v/>
      </c>
      <c r="AC27" s="103" t="str">
        <f>IF(Erfassung!AH28="A",VLOOKUP(Erfassung!AH$6,Berechnung!$F$29:$AB$33,ROW()-4,FALSE),"")</f>
        <v/>
      </c>
      <c r="AD27" s="103" t="str">
        <f>IF(Erfassung!AI28="A",VLOOKUP(Erfassung!AI$6,Berechnung!$F$29:$AB$33,ROW()-4,FALSE),"")</f>
        <v/>
      </c>
      <c r="AE27" s="103" t="str">
        <f>IF(Erfassung!AJ28="A",VLOOKUP(Erfassung!AJ$6,Berechnung!$F$29:$AB$33,ROW()-4,FALSE),"")</f>
        <v/>
      </c>
      <c r="AF27" s="103" t="str">
        <f>IF(Erfassung!AK28="A",VLOOKUP(Erfassung!AK$6,Berechnung!$F$29:$AB$33,ROW()-4,FALSE),"")</f>
        <v/>
      </c>
      <c r="AG27" s="103" t="str">
        <f>IF(Erfassung!AL28="A",VLOOKUP(Erfassung!AL$6,Berechnung!$F$29:$AB$33,ROW()-4,FALSE),"")</f>
        <v/>
      </c>
      <c r="AH27" s="103" t="str">
        <f>IF(Erfassung!AM28="A",VLOOKUP(Erfassung!AM$6,Berechnung!$F$29:$AB$33,ROW()-4,FALSE),"")</f>
        <v/>
      </c>
      <c r="AI27" s="103" t="str">
        <f>IF(Erfassung!AN28="A",VLOOKUP(Erfassung!AN$6,Berechnung!$F$29:$AB$33,ROW()-4,FALSE),"")</f>
        <v/>
      </c>
      <c r="AJ27" s="103" t="str">
        <f>IF(Erfassung!AO28="A",VLOOKUP(Erfassung!AO$6,Berechnung!$F$29:$AB$33,ROW()-4,FALSE),"")</f>
        <v/>
      </c>
      <c r="AK27" s="104">
        <f t="shared" si="1"/>
        <v>0</v>
      </c>
    </row>
    <row r="29" spans="1:37" x14ac:dyDescent="0.2">
      <c r="F29" s="97" t="s">
        <v>16</v>
      </c>
      <c r="G29" s="105">
        <f ca="1">INDIRECT("A"&amp;COLUMN()-1)</f>
        <v>0</v>
      </c>
      <c r="H29" s="105">
        <f t="shared" ref="H29:AB29" ca="1" si="2">INDIRECT("A"&amp;COLUMN()-1)</f>
        <v>0</v>
      </c>
      <c r="I29" s="105">
        <f t="shared" ca="1" si="2"/>
        <v>0</v>
      </c>
      <c r="J29" s="105">
        <f t="shared" ca="1" si="2"/>
        <v>0</v>
      </c>
      <c r="K29" s="105">
        <f t="shared" ca="1" si="2"/>
        <v>0</v>
      </c>
      <c r="L29" s="105">
        <f t="shared" ca="1" si="2"/>
        <v>0</v>
      </c>
      <c r="M29" s="105">
        <f t="shared" ca="1" si="2"/>
        <v>0</v>
      </c>
      <c r="N29" s="105">
        <f t="shared" ca="1" si="2"/>
        <v>0</v>
      </c>
      <c r="O29" s="105">
        <f t="shared" ca="1" si="2"/>
        <v>0</v>
      </c>
      <c r="P29" s="105">
        <f t="shared" ca="1" si="2"/>
        <v>0</v>
      </c>
      <c r="Q29" s="105">
        <f t="shared" ca="1" si="2"/>
        <v>0</v>
      </c>
      <c r="R29" s="105">
        <f t="shared" ca="1" si="2"/>
        <v>0</v>
      </c>
      <c r="S29" s="105">
        <f t="shared" ca="1" si="2"/>
        <v>0</v>
      </c>
      <c r="T29" s="105">
        <f t="shared" ca="1" si="2"/>
        <v>0</v>
      </c>
      <c r="U29" s="105">
        <f t="shared" ca="1" si="2"/>
        <v>0</v>
      </c>
      <c r="V29" s="105">
        <f t="shared" ca="1" si="2"/>
        <v>0</v>
      </c>
      <c r="W29" s="105">
        <f t="shared" ca="1" si="2"/>
        <v>0</v>
      </c>
      <c r="X29" s="105">
        <f t="shared" ca="1" si="2"/>
        <v>0</v>
      </c>
      <c r="Y29" s="105">
        <f t="shared" ca="1" si="2"/>
        <v>0</v>
      </c>
      <c r="Z29" s="105">
        <f t="shared" ca="1" si="2"/>
        <v>0</v>
      </c>
      <c r="AA29" s="105">
        <f ca="1">INDIRECT("A"&amp;COLUMN()-1)</f>
        <v>0</v>
      </c>
      <c r="AB29" s="105">
        <f t="shared" ca="1" si="2"/>
        <v>0</v>
      </c>
    </row>
    <row r="30" spans="1:37" x14ac:dyDescent="0.2">
      <c r="F30" s="97" t="s">
        <v>17</v>
      </c>
      <c r="G30" s="105">
        <f ca="1">INDIRECT("B"&amp;COLUMN()-1)</f>
        <v>0</v>
      </c>
      <c r="H30" s="105">
        <f t="shared" ref="H30:AB30" ca="1" si="3">INDIRECT("B"&amp;COLUMN()-1)</f>
        <v>0</v>
      </c>
      <c r="I30" s="105">
        <f t="shared" ca="1" si="3"/>
        <v>0</v>
      </c>
      <c r="J30" s="105">
        <f t="shared" ca="1" si="3"/>
        <v>0</v>
      </c>
      <c r="K30" s="105">
        <f t="shared" ca="1" si="3"/>
        <v>0</v>
      </c>
      <c r="L30" s="105">
        <f t="shared" ca="1" si="3"/>
        <v>0</v>
      </c>
      <c r="M30" s="105">
        <f t="shared" ca="1" si="3"/>
        <v>0</v>
      </c>
      <c r="N30" s="105">
        <f t="shared" ca="1" si="3"/>
        <v>0</v>
      </c>
      <c r="O30" s="105">
        <f t="shared" ca="1" si="3"/>
        <v>0</v>
      </c>
      <c r="P30" s="105">
        <f t="shared" ca="1" si="3"/>
        <v>0</v>
      </c>
      <c r="Q30" s="105">
        <f t="shared" ca="1" si="3"/>
        <v>0</v>
      </c>
      <c r="R30" s="105">
        <f t="shared" ca="1" si="3"/>
        <v>0</v>
      </c>
      <c r="S30" s="105">
        <f t="shared" ca="1" si="3"/>
        <v>0</v>
      </c>
      <c r="T30" s="105">
        <f t="shared" ca="1" si="3"/>
        <v>0</v>
      </c>
      <c r="U30" s="105">
        <f t="shared" ca="1" si="3"/>
        <v>0</v>
      </c>
      <c r="V30" s="105">
        <f t="shared" ca="1" si="3"/>
        <v>0</v>
      </c>
      <c r="W30" s="105">
        <f t="shared" ca="1" si="3"/>
        <v>0</v>
      </c>
      <c r="X30" s="105">
        <f t="shared" ca="1" si="3"/>
        <v>0</v>
      </c>
      <c r="Y30" s="105">
        <f t="shared" ca="1" si="3"/>
        <v>0</v>
      </c>
      <c r="Z30" s="105">
        <f t="shared" ca="1" si="3"/>
        <v>0</v>
      </c>
      <c r="AA30" s="105">
        <f t="shared" ca="1" si="3"/>
        <v>0</v>
      </c>
      <c r="AB30" s="105">
        <f t="shared" ca="1" si="3"/>
        <v>0</v>
      </c>
    </row>
    <row r="31" spans="1:37" x14ac:dyDescent="0.2">
      <c r="F31" s="97" t="s">
        <v>18</v>
      </c>
      <c r="G31" s="105">
        <f ca="1">INDIRECT("C"&amp;COLUMN()-1)</f>
        <v>0</v>
      </c>
      <c r="H31" s="105">
        <f t="shared" ref="H31:AB31" ca="1" si="4">INDIRECT("C"&amp;COLUMN()-1)</f>
        <v>0</v>
      </c>
      <c r="I31" s="105">
        <f t="shared" ca="1" si="4"/>
        <v>0</v>
      </c>
      <c r="J31" s="105">
        <f t="shared" ca="1" si="4"/>
        <v>0</v>
      </c>
      <c r="K31" s="105">
        <f t="shared" ca="1" si="4"/>
        <v>0</v>
      </c>
      <c r="L31" s="105">
        <f t="shared" ca="1" si="4"/>
        <v>0</v>
      </c>
      <c r="M31" s="105">
        <f t="shared" ca="1" si="4"/>
        <v>0</v>
      </c>
      <c r="N31" s="105">
        <f t="shared" ca="1" si="4"/>
        <v>0</v>
      </c>
      <c r="O31" s="105">
        <f t="shared" ca="1" si="4"/>
        <v>0</v>
      </c>
      <c r="P31" s="105">
        <f t="shared" ca="1" si="4"/>
        <v>0</v>
      </c>
      <c r="Q31" s="105">
        <f t="shared" ca="1" si="4"/>
        <v>0</v>
      </c>
      <c r="R31" s="105">
        <f t="shared" ca="1" si="4"/>
        <v>0</v>
      </c>
      <c r="S31" s="105">
        <f t="shared" ca="1" si="4"/>
        <v>0</v>
      </c>
      <c r="T31" s="105">
        <f t="shared" ca="1" si="4"/>
        <v>0</v>
      </c>
      <c r="U31" s="105">
        <f t="shared" ca="1" si="4"/>
        <v>0</v>
      </c>
      <c r="V31" s="105">
        <f t="shared" ca="1" si="4"/>
        <v>0</v>
      </c>
      <c r="W31" s="105">
        <f t="shared" ca="1" si="4"/>
        <v>0</v>
      </c>
      <c r="X31" s="105">
        <f t="shared" ca="1" si="4"/>
        <v>0</v>
      </c>
      <c r="Y31" s="105">
        <f t="shared" ca="1" si="4"/>
        <v>0</v>
      </c>
      <c r="Z31" s="105">
        <f t="shared" ca="1" si="4"/>
        <v>0</v>
      </c>
      <c r="AA31" s="105">
        <f t="shared" ca="1" si="4"/>
        <v>0</v>
      </c>
      <c r="AB31" s="105">
        <f t="shared" ca="1" si="4"/>
        <v>0</v>
      </c>
    </row>
    <row r="32" spans="1:37" x14ac:dyDescent="0.2">
      <c r="F32" s="97" t="s">
        <v>19</v>
      </c>
      <c r="G32" s="105">
        <f ca="1">INDIRECT("D"&amp;COLUMN()-1)</f>
        <v>0</v>
      </c>
      <c r="H32" s="105">
        <f t="shared" ref="H32:AB32" ca="1" si="5">INDIRECT("D"&amp;COLUMN()-1)</f>
        <v>0</v>
      </c>
      <c r="I32" s="105">
        <f t="shared" ca="1" si="5"/>
        <v>0</v>
      </c>
      <c r="J32" s="105">
        <f t="shared" ca="1" si="5"/>
        <v>0</v>
      </c>
      <c r="K32" s="105">
        <f t="shared" ca="1" si="5"/>
        <v>0</v>
      </c>
      <c r="L32" s="105">
        <f t="shared" ca="1" si="5"/>
        <v>0</v>
      </c>
      <c r="M32" s="105">
        <f t="shared" ca="1" si="5"/>
        <v>0</v>
      </c>
      <c r="N32" s="105">
        <f t="shared" ca="1" si="5"/>
        <v>0</v>
      </c>
      <c r="O32" s="105">
        <f t="shared" ca="1" si="5"/>
        <v>0</v>
      </c>
      <c r="P32" s="105">
        <f t="shared" ca="1" si="5"/>
        <v>0</v>
      </c>
      <c r="Q32" s="105">
        <f t="shared" ca="1" si="5"/>
        <v>0</v>
      </c>
      <c r="R32" s="105">
        <f t="shared" ca="1" si="5"/>
        <v>0</v>
      </c>
      <c r="S32" s="105">
        <f t="shared" ca="1" si="5"/>
        <v>0</v>
      </c>
      <c r="T32" s="105">
        <f t="shared" ca="1" si="5"/>
        <v>0</v>
      </c>
      <c r="U32" s="105">
        <f t="shared" ca="1" si="5"/>
        <v>0</v>
      </c>
      <c r="V32" s="105">
        <f t="shared" ca="1" si="5"/>
        <v>0</v>
      </c>
      <c r="W32" s="105">
        <f t="shared" ca="1" si="5"/>
        <v>0</v>
      </c>
      <c r="X32" s="105">
        <f t="shared" ca="1" si="5"/>
        <v>0</v>
      </c>
      <c r="Y32" s="105">
        <f t="shared" ca="1" si="5"/>
        <v>0</v>
      </c>
      <c r="Z32" s="105">
        <f t="shared" ca="1" si="5"/>
        <v>0</v>
      </c>
      <c r="AA32" s="105">
        <f t="shared" ca="1" si="5"/>
        <v>0</v>
      </c>
      <c r="AB32" s="105">
        <f t="shared" ca="1" si="5"/>
        <v>0</v>
      </c>
    </row>
    <row r="33" spans="3:38" x14ac:dyDescent="0.2">
      <c r="F33" s="97" t="s">
        <v>20</v>
      </c>
      <c r="G33" s="105">
        <f ca="1">INDIRECT("E"&amp;COLUMN()-1)</f>
        <v>0</v>
      </c>
      <c r="H33" s="105">
        <f t="shared" ref="H33:AB33" ca="1" si="6">INDIRECT("E"&amp;COLUMN()-1)</f>
        <v>0</v>
      </c>
      <c r="I33" s="105">
        <f t="shared" ca="1" si="6"/>
        <v>0</v>
      </c>
      <c r="J33" s="105">
        <f t="shared" ca="1" si="6"/>
        <v>0</v>
      </c>
      <c r="K33" s="105">
        <f t="shared" ca="1" si="6"/>
        <v>0</v>
      </c>
      <c r="L33" s="105">
        <f t="shared" ca="1" si="6"/>
        <v>0</v>
      </c>
      <c r="M33" s="105">
        <f t="shared" ca="1" si="6"/>
        <v>0</v>
      </c>
      <c r="N33" s="105">
        <f t="shared" ca="1" si="6"/>
        <v>0</v>
      </c>
      <c r="O33" s="105">
        <f t="shared" ca="1" si="6"/>
        <v>0</v>
      </c>
      <c r="P33" s="105">
        <f t="shared" ca="1" si="6"/>
        <v>0</v>
      </c>
      <c r="Q33" s="105">
        <f t="shared" ca="1" si="6"/>
        <v>0</v>
      </c>
      <c r="R33" s="105">
        <f t="shared" ca="1" si="6"/>
        <v>0</v>
      </c>
      <c r="S33" s="105">
        <f t="shared" ca="1" si="6"/>
        <v>0</v>
      </c>
      <c r="T33" s="105">
        <f t="shared" ca="1" si="6"/>
        <v>0</v>
      </c>
      <c r="U33" s="105">
        <f t="shared" ca="1" si="6"/>
        <v>0</v>
      </c>
      <c r="V33" s="105">
        <f t="shared" ca="1" si="6"/>
        <v>0</v>
      </c>
      <c r="W33" s="105">
        <f t="shared" ca="1" si="6"/>
        <v>0</v>
      </c>
      <c r="X33" s="105">
        <f t="shared" ca="1" si="6"/>
        <v>0</v>
      </c>
      <c r="Y33" s="105">
        <f t="shared" ca="1" si="6"/>
        <v>0</v>
      </c>
      <c r="Z33" s="105">
        <f t="shared" ca="1" si="6"/>
        <v>0</v>
      </c>
      <c r="AA33" s="105">
        <f t="shared" ca="1" si="6"/>
        <v>0</v>
      </c>
      <c r="AB33" s="105">
        <f t="shared" ca="1" si="6"/>
        <v>0</v>
      </c>
    </row>
    <row r="34" spans="3:38" ht="13.5" thickBot="1" x14ac:dyDescent="0.25">
      <c r="F34" s="106"/>
    </row>
    <row r="35" spans="3:38" x14ac:dyDescent="0.2">
      <c r="F35" s="126" t="s">
        <v>21</v>
      </c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</row>
    <row r="36" spans="3:38" ht="13.5" thickBot="1" x14ac:dyDescent="0.25">
      <c r="F36" s="93">
        <v>1</v>
      </c>
      <c r="G36" s="94">
        <v>2</v>
      </c>
      <c r="H36" s="94">
        <v>3</v>
      </c>
      <c r="I36" s="94">
        <v>4</v>
      </c>
      <c r="J36" s="94">
        <v>5</v>
      </c>
      <c r="K36" s="94">
        <v>6</v>
      </c>
      <c r="L36" s="94">
        <v>7</v>
      </c>
      <c r="M36" s="94">
        <v>8</v>
      </c>
      <c r="N36" s="94">
        <v>9</v>
      </c>
      <c r="O36" s="94">
        <v>10</v>
      </c>
      <c r="P36" s="94">
        <v>11</v>
      </c>
      <c r="Q36" s="94">
        <v>12</v>
      </c>
      <c r="R36" s="94">
        <v>13</v>
      </c>
      <c r="S36" s="94">
        <v>14</v>
      </c>
      <c r="T36" s="94">
        <v>15</v>
      </c>
      <c r="U36" s="94">
        <v>16</v>
      </c>
      <c r="V36" s="94">
        <v>17</v>
      </c>
      <c r="W36" s="94">
        <v>18</v>
      </c>
      <c r="X36" s="94">
        <v>19</v>
      </c>
      <c r="Y36" s="94">
        <v>20</v>
      </c>
      <c r="Z36" s="94">
        <v>21</v>
      </c>
      <c r="AA36" s="94">
        <v>22</v>
      </c>
      <c r="AB36" s="94">
        <v>23</v>
      </c>
      <c r="AC36" s="94">
        <v>24</v>
      </c>
      <c r="AD36" s="94">
        <v>25</v>
      </c>
      <c r="AE36" s="94">
        <v>26</v>
      </c>
      <c r="AF36" s="94">
        <v>27</v>
      </c>
      <c r="AG36" s="94">
        <v>28</v>
      </c>
      <c r="AH36" s="94">
        <v>29</v>
      </c>
      <c r="AI36" s="94">
        <v>30</v>
      </c>
      <c r="AJ36" s="95">
        <v>31</v>
      </c>
    </row>
    <row r="37" spans="3:38" ht="13.5" thickBot="1" x14ac:dyDescent="0.25">
      <c r="C37" s="97" t="s">
        <v>8</v>
      </c>
      <c r="F37" s="98">
        <f>F36+Erfassung!$AJ$3-1</f>
        <v>45505</v>
      </c>
      <c r="G37" s="98">
        <f>G36+Erfassung!$AJ$3-1</f>
        <v>45506</v>
      </c>
      <c r="H37" s="98">
        <f>H36+Erfassung!$AJ$3-1</f>
        <v>45507</v>
      </c>
      <c r="I37" s="98">
        <f>I36+Erfassung!$AJ$3-1</f>
        <v>45508</v>
      </c>
      <c r="J37" s="98">
        <f>J36+Erfassung!$AJ$3-1</f>
        <v>45509</v>
      </c>
      <c r="K37" s="98">
        <f>K36+Erfassung!$AJ$3-1</f>
        <v>45510</v>
      </c>
      <c r="L37" s="98">
        <f>L36+Erfassung!$AJ$3-1</f>
        <v>45511</v>
      </c>
      <c r="M37" s="98">
        <f>M36+Erfassung!$AJ$3-1</f>
        <v>45512</v>
      </c>
      <c r="N37" s="98">
        <f>N36+Erfassung!$AJ$3-1</f>
        <v>45513</v>
      </c>
      <c r="O37" s="98">
        <f>O36+Erfassung!$AJ$3-1</f>
        <v>45514</v>
      </c>
      <c r="P37" s="98">
        <f>P36+Erfassung!$AJ$3-1</f>
        <v>45515</v>
      </c>
      <c r="Q37" s="98">
        <f>Q36+Erfassung!$AJ$3-1</f>
        <v>45516</v>
      </c>
      <c r="R37" s="98">
        <f>R36+Erfassung!$AJ$3-1</f>
        <v>45517</v>
      </c>
      <c r="S37" s="98">
        <f>S36+Erfassung!$AJ$3-1</f>
        <v>45518</v>
      </c>
      <c r="T37" s="98">
        <f>T36+Erfassung!$AJ$3-1</f>
        <v>45519</v>
      </c>
      <c r="U37" s="98">
        <f>U36+Erfassung!$AJ$3-1</f>
        <v>45520</v>
      </c>
      <c r="V37" s="98">
        <f>V36+Erfassung!$AJ$3-1</f>
        <v>45521</v>
      </c>
      <c r="W37" s="98">
        <f>W36+Erfassung!$AJ$3-1</f>
        <v>45522</v>
      </c>
      <c r="X37" s="98">
        <f>X36+Erfassung!$AJ$3-1</f>
        <v>45523</v>
      </c>
      <c r="Y37" s="98">
        <f>Y36+Erfassung!$AJ$3-1</f>
        <v>45524</v>
      </c>
      <c r="Z37" s="98">
        <f>Z36+Erfassung!$AJ$3-1</f>
        <v>45525</v>
      </c>
      <c r="AA37" s="98">
        <f>AA36+Erfassung!$AJ$3-1</f>
        <v>45526</v>
      </c>
      <c r="AB37" s="98">
        <f>AB36+Erfassung!$AJ$3-1</f>
        <v>45527</v>
      </c>
      <c r="AC37" s="98">
        <f>AC36+Erfassung!$AJ$3-1</f>
        <v>45528</v>
      </c>
      <c r="AD37" s="98">
        <f>AD36+Erfassung!$AJ$3-1</f>
        <v>45529</v>
      </c>
      <c r="AE37" s="98">
        <f>AE36+Erfassung!$AJ$3-1</f>
        <v>45530</v>
      </c>
      <c r="AF37" s="98">
        <f>AF36+Erfassung!$AJ$3-1</f>
        <v>45531</v>
      </c>
      <c r="AG37" s="98">
        <f>AG36+Erfassung!$AJ$3-1</f>
        <v>45532</v>
      </c>
      <c r="AH37" s="98">
        <f>AH36+Erfassung!$AJ$3-1</f>
        <v>45533</v>
      </c>
      <c r="AI37" s="98">
        <f>AI36+Erfassung!$AJ$3-1</f>
        <v>45534</v>
      </c>
      <c r="AJ37" s="98">
        <f>AJ36+Erfassung!$AJ$3-1</f>
        <v>45535</v>
      </c>
      <c r="AK37" s="91" t="s">
        <v>23</v>
      </c>
      <c r="AL37" s="91" t="s">
        <v>24</v>
      </c>
    </row>
    <row r="38" spans="3:38" x14ac:dyDescent="0.2">
      <c r="F38" s="100" t="str">
        <f>TEXT(F37,"TTT")</f>
        <v>Do</v>
      </c>
      <c r="G38" s="100" t="str">
        <f t="shared" ref="G38:AJ38" si="7">TEXT(G37,"TTT")</f>
        <v>Fr</v>
      </c>
      <c r="H38" s="100" t="str">
        <f t="shared" si="7"/>
        <v>Sa</v>
      </c>
      <c r="I38" s="100" t="str">
        <f t="shared" si="7"/>
        <v>So</v>
      </c>
      <c r="J38" s="100" t="str">
        <f t="shared" si="7"/>
        <v>Mo</v>
      </c>
      <c r="K38" s="100" t="str">
        <f t="shared" si="7"/>
        <v>Di</v>
      </c>
      <c r="L38" s="100" t="str">
        <f t="shared" si="7"/>
        <v>Mi</v>
      </c>
      <c r="M38" s="100" t="str">
        <f t="shared" si="7"/>
        <v>Do</v>
      </c>
      <c r="N38" s="100" t="str">
        <f t="shared" si="7"/>
        <v>Fr</v>
      </c>
      <c r="O38" s="100" t="str">
        <f t="shared" si="7"/>
        <v>Sa</v>
      </c>
      <c r="P38" s="100" t="str">
        <f t="shared" si="7"/>
        <v>So</v>
      </c>
      <c r="Q38" s="100" t="str">
        <f t="shared" si="7"/>
        <v>Mo</v>
      </c>
      <c r="R38" s="100" t="str">
        <f t="shared" si="7"/>
        <v>Di</v>
      </c>
      <c r="S38" s="100" t="str">
        <f t="shared" si="7"/>
        <v>Mi</v>
      </c>
      <c r="T38" s="100" t="str">
        <f t="shared" si="7"/>
        <v>Do</v>
      </c>
      <c r="U38" s="100" t="str">
        <f t="shared" si="7"/>
        <v>Fr</v>
      </c>
      <c r="V38" s="100" t="str">
        <f t="shared" si="7"/>
        <v>Sa</v>
      </c>
      <c r="W38" s="100" t="str">
        <f t="shared" si="7"/>
        <v>So</v>
      </c>
      <c r="X38" s="100" t="str">
        <f t="shared" si="7"/>
        <v>Mo</v>
      </c>
      <c r="Y38" s="100" t="str">
        <f t="shared" si="7"/>
        <v>Di</v>
      </c>
      <c r="Z38" s="100" t="str">
        <f t="shared" si="7"/>
        <v>Mi</v>
      </c>
      <c r="AA38" s="100" t="str">
        <f t="shared" si="7"/>
        <v>Do</v>
      </c>
      <c r="AB38" s="100" t="str">
        <f t="shared" si="7"/>
        <v>Fr</v>
      </c>
      <c r="AC38" s="100" t="str">
        <f t="shared" si="7"/>
        <v>Sa</v>
      </c>
      <c r="AD38" s="100" t="str">
        <f t="shared" si="7"/>
        <v>So</v>
      </c>
      <c r="AE38" s="100" t="str">
        <f t="shared" si="7"/>
        <v>Mo</v>
      </c>
      <c r="AF38" s="100" t="str">
        <f t="shared" si="7"/>
        <v>Di</v>
      </c>
      <c r="AG38" s="100" t="str">
        <f t="shared" si="7"/>
        <v>Mi</v>
      </c>
      <c r="AH38" s="100" t="str">
        <f t="shared" si="7"/>
        <v>Do</v>
      </c>
      <c r="AI38" s="100" t="str">
        <f t="shared" si="7"/>
        <v>Fr</v>
      </c>
      <c r="AJ38" s="100" t="str">
        <f t="shared" si="7"/>
        <v>Sa</v>
      </c>
    </row>
    <row r="39" spans="3:38" x14ac:dyDescent="0.2">
      <c r="F39" s="103" t="str">
        <f>IF(Erfassung!K7="U",VLOOKUP(Erfassung!K$6,Berechnung!$F$29:$AB$33,ROW()-37,FALSE),"")</f>
        <v/>
      </c>
      <c r="G39" s="103" t="str">
        <f>IF(Erfassung!L7="U",VLOOKUP(Erfassung!L$6,Berechnung!$F$29:$AB$33,ROW()-37,FALSE),"")</f>
        <v/>
      </c>
      <c r="H39" s="103" t="str">
        <f>IF(Erfassung!M7="U",VLOOKUP(Erfassung!M$6,Berechnung!$F$29:$AB$33,ROW()-37,FALSE),"")</f>
        <v/>
      </c>
      <c r="I39" s="103" t="str">
        <f>IF(Erfassung!N7="U",VLOOKUP(Erfassung!N$6,Berechnung!$F$29:$AB$33,ROW()-37,FALSE),"")</f>
        <v/>
      </c>
      <c r="J39" s="103" t="str">
        <f>IF(Erfassung!O7="U",VLOOKUP(Erfassung!O$6,Berechnung!$F$29:$AB$33,ROW()-37,FALSE),"")</f>
        <v/>
      </c>
      <c r="K39" s="103" t="str">
        <f>IF(Erfassung!P7="U",VLOOKUP(Erfassung!P$6,Berechnung!$F$29:$AB$33,ROW()-37,FALSE),"")</f>
        <v/>
      </c>
      <c r="L39" s="103" t="str">
        <f>IF(Erfassung!Q7="U",VLOOKUP(Erfassung!Q$6,Berechnung!$F$29:$AB$33,ROW()-37,FALSE),"")</f>
        <v/>
      </c>
      <c r="M39" s="103" t="str">
        <f>IF(Erfassung!R7="U",VLOOKUP(Erfassung!R$6,Berechnung!$F$29:$AB$33,ROW()-37,FALSE),"")</f>
        <v/>
      </c>
      <c r="N39" s="103" t="str">
        <f>IF(Erfassung!S7="U",VLOOKUP(Erfassung!S$6,Berechnung!$F$29:$AB$33,ROW()-37,FALSE),"")</f>
        <v/>
      </c>
      <c r="O39" s="103" t="str">
        <f>IF(Erfassung!T7="U",VLOOKUP(Erfassung!T$6,Berechnung!$F$29:$AB$33,ROW()-37,FALSE),"")</f>
        <v/>
      </c>
      <c r="P39" s="103" t="str">
        <f>IF(Erfassung!U7="U",VLOOKUP(Erfassung!U$6,Berechnung!$F$29:$AB$33,ROW()-37,FALSE),"")</f>
        <v/>
      </c>
      <c r="Q39" s="103" t="str">
        <f>IF(Erfassung!V7="U",VLOOKUP(Erfassung!V$6,Berechnung!$F$29:$AB$33,ROW()-37,FALSE),"")</f>
        <v/>
      </c>
      <c r="R39" s="103" t="str">
        <f>IF(Erfassung!W7="U",VLOOKUP(Erfassung!W$6,Berechnung!$F$29:$AB$33,ROW()-37,FALSE),"")</f>
        <v/>
      </c>
      <c r="S39" s="103" t="str">
        <f>IF(Erfassung!X7="U",VLOOKUP(Erfassung!X$6,Berechnung!$F$29:$AB$33,ROW()-37,FALSE),"")</f>
        <v/>
      </c>
      <c r="T39" s="103" t="str">
        <f>IF(Erfassung!Y7="U",VLOOKUP(Erfassung!Y$6,Berechnung!$F$29:$AB$33,ROW()-37,FALSE),"")</f>
        <v/>
      </c>
      <c r="U39" s="103" t="str">
        <f>IF(Erfassung!Z7="U",VLOOKUP(Erfassung!Z$6,Berechnung!$F$29:$AB$33,ROW()-37,FALSE),"")</f>
        <v/>
      </c>
      <c r="V39" s="103" t="str">
        <f>IF(Erfassung!AA7="U",VLOOKUP(Erfassung!AA$6,Berechnung!$F$29:$AB$33,ROW()-37,FALSE),"")</f>
        <v/>
      </c>
      <c r="W39" s="103" t="str">
        <f>IF(Erfassung!AB7="U",VLOOKUP(Erfassung!AB$6,Berechnung!$F$29:$AB$33,ROW()-37,FALSE),"")</f>
        <v/>
      </c>
      <c r="X39" s="103" t="str">
        <f>IF(Erfassung!AC7="U",VLOOKUP(Erfassung!AC$6,Berechnung!$F$29:$AB$33,ROW()-37,FALSE),"")</f>
        <v/>
      </c>
      <c r="Y39" s="103" t="str">
        <f>IF(Erfassung!AD7="U",VLOOKUP(Erfassung!AD$6,Berechnung!$F$29:$AB$33,ROW()-37,FALSE),"")</f>
        <v/>
      </c>
      <c r="Z39" s="103" t="str">
        <f>IF(Erfassung!AE7="U",VLOOKUP(Erfassung!AE$6,Berechnung!$F$29:$AB$33,ROW()-37,FALSE),"")</f>
        <v/>
      </c>
      <c r="AA39" s="103" t="str">
        <f>IF(Erfassung!AF7="U",VLOOKUP(Erfassung!AF$6,Berechnung!$F$29:$AB$33,ROW()-37,FALSE),"")</f>
        <v/>
      </c>
      <c r="AB39" s="103" t="str">
        <f>IF(Erfassung!AG7="U",VLOOKUP(Erfassung!AG$6,Berechnung!$F$29:$AB$33,ROW()-37,FALSE),"")</f>
        <v/>
      </c>
      <c r="AC39" s="103" t="str">
        <f>IF(Erfassung!AH7="U",VLOOKUP(Erfassung!AH$6,Berechnung!$F$29:$AB$33,ROW()-37,FALSE),"")</f>
        <v/>
      </c>
      <c r="AD39" s="103" t="str">
        <f>IF(Erfassung!AI7="U",VLOOKUP(Erfassung!AI$6,Berechnung!$F$29:$AB$33,ROW()-37,FALSE),"")</f>
        <v/>
      </c>
      <c r="AE39" s="103" t="str">
        <f>IF(Erfassung!AJ7="U",VLOOKUP(Erfassung!AJ$6,Berechnung!$F$29:$AB$33,ROW()-37,FALSE),"")</f>
        <v/>
      </c>
      <c r="AF39" s="103" t="str">
        <f>IF(Erfassung!AK7="U",VLOOKUP(Erfassung!AK$6,Berechnung!$F$29:$AB$33,ROW()-37,FALSE),"")</f>
        <v/>
      </c>
      <c r="AG39" s="103" t="str">
        <f>IF(Erfassung!AL7="U",VLOOKUP(Erfassung!AL$6,Berechnung!$F$29:$AB$33,ROW()-37,FALSE),"")</f>
        <v/>
      </c>
      <c r="AH39" s="103" t="str">
        <f>IF(Erfassung!AM7="U",VLOOKUP(Erfassung!AM$6,Berechnung!$F$29:$AB$33,ROW()-37,FALSE),"")</f>
        <v/>
      </c>
      <c r="AI39" s="103" t="str">
        <f>IF(Erfassung!AN7="U",VLOOKUP(Erfassung!AN$6,Berechnung!$F$29:$AB$33,ROW()-37,FALSE),"")</f>
        <v/>
      </c>
      <c r="AJ39" s="103" t="str">
        <f>IF(Erfassung!AO7="U",VLOOKUP(Erfassung!AO$6,Berechnung!$F$29:$AB$33,ROW()-37,FALSE),"")</f>
        <v/>
      </c>
      <c r="AK39" s="104">
        <f>SUM(F39:AJ39)</f>
        <v>0</v>
      </c>
      <c r="AL39" s="91">
        <f>COUNT(F39:AJ39)</f>
        <v>0</v>
      </c>
    </row>
    <row r="40" spans="3:38" x14ac:dyDescent="0.2">
      <c r="F40" s="103" t="str">
        <f>IF(Erfassung!K8="U",VLOOKUP(Erfassung!K$6,Berechnung!$F$29:$AB$33,ROW()-37,FALSE),"")</f>
        <v/>
      </c>
      <c r="G40" s="103" t="str">
        <f>IF(Erfassung!L8="U",VLOOKUP(Erfassung!L$6,Berechnung!$F$29:$AB$33,ROW()-37,FALSE),"")</f>
        <v/>
      </c>
      <c r="H40" s="103" t="str">
        <f>IF(Erfassung!M8="U",VLOOKUP(Erfassung!M$6,Berechnung!$F$29:$AB$33,ROW()-37,FALSE),"")</f>
        <v/>
      </c>
      <c r="I40" s="103" t="str">
        <f>IF(Erfassung!N8="U",VLOOKUP(Erfassung!N$6,Berechnung!$F$29:$AB$33,ROW()-37,FALSE),"")</f>
        <v/>
      </c>
      <c r="J40" s="103" t="str">
        <f>IF(Erfassung!O8="U",VLOOKUP(Erfassung!O$6,Berechnung!$F$29:$AB$33,ROW()-37,FALSE),"")</f>
        <v/>
      </c>
      <c r="K40" s="103" t="str">
        <f>IF(Erfassung!P8="U",VLOOKUP(Erfassung!P$6,Berechnung!$F$29:$AB$33,ROW()-37,FALSE),"")</f>
        <v/>
      </c>
      <c r="L40" s="103" t="str">
        <f>IF(Erfassung!Q8="U",VLOOKUP(Erfassung!Q$6,Berechnung!$F$29:$AB$33,ROW()-37,FALSE),"")</f>
        <v/>
      </c>
      <c r="M40" s="103" t="str">
        <f>IF(Erfassung!R8="U",VLOOKUP(Erfassung!R$6,Berechnung!$F$29:$AB$33,ROW()-37,FALSE),"")</f>
        <v/>
      </c>
      <c r="N40" s="103" t="str">
        <f>IF(Erfassung!S8="U",VLOOKUP(Erfassung!S$6,Berechnung!$F$29:$AB$33,ROW()-37,FALSE),"")</f>
        <v/>
      </c>
      <c r="O40" s="103" t="str">
        <f>IF(Erfassung!T8="U",VLOOKUP(Erfassung!T$6,Berechnung!$F$29:$AB$33,ROW()-37,FALSE),"")</f>
        <v/>
      </c>
      <c r="P40" s="103" t="str">
        <f>IF(Erfassung!U8="U",VLOOKUP(Erfassung!U$6,Berechnung!$F$29:$AB$33,ROW()-37,FALSE),"")</f>
        <v/>
      </c>
      <c r="Q40" s="103" t="str">
        <f>IF(Erfassung!V8="U",VLOOKUP(Erfassung!V$6,Berechnung!$F$29:$AB$33,ROW()-37,FALSE),"")</f>
        <v/>
      </c>
      <c r="R40" s="103" t="str">
        <f>IF(Erfassung!W8="U",VLOOKUP(Erfassung!W$6,Berechnung!$F$29:$AB$33,ROW()-37,FALSE),"")</f>
        <v/>
      </c>
      <c r="S40" s="103" t="str">
        <f>IF(Erfassung!X8="U",VLOOKUP(Erfassung!X$6,Berechnung!$F$29:$AB$33,ROW()-37,FALSE),"")</f>
        <v/>
      </c>
      <c r="T40" s="103" t="str">
        <f>IF(Erfassung!Y8="U",VLOOKUP(Erfassung!Y$6,Berechnung!$F$29:$AB$33,ROW()-37,FALSE),"")</f>
        <v/>
      </c>
      <c r="U40" s="103" t="str">
        <f>IF(Erfassung!Z8="U",VLOOKUP(Erfassung!Z$6,Berechnung!$F$29:$AB$33,ROW()-37,FALSE),"")</f>
        <v/>
      </c>
      <c r="V40" s="103" t="str">
        <f>IF(Erfassung!AA8="U",VLOOKUP(Erfassung!AA$6,Berechnung!$F$29:$AB$33,ROW()-37,FALSE),"")</f>
        <v/>
      </c>
      <c r="W40" s="103" t="str">
        <f>IF(Erfassung!AB8="U",VLOOKUP(Erfassung!AB$6,Berechnung!$F$29:$AB$33,ROW()-37,FALSE),"")</f>
        <v/>
      </c>
      <c r="X40" s="103" t="str">
        <f>IF(Erfassung!AC8="U",VLOOKUP(Erfassung!AC$6,Berechnung!$F$29:$AB$33,ROW()-37,FALSE),"")</f>
        <v/>
      </c>
      <c r="Y40" s="103" t="str">
        <f>IF(Erfassung!AD8="U",VLOOKUP(Erfassung!AD$6,Berechnung!$F$29:$AB$33,ROW()-37,FALSE),"")</f>
        <v/>
      </c>
      <c r="Z40" s="103" t="str">
        <f>IF(Erfassung!AE8="U",VLOOKUP(Erfassung!AE$6,Berechnung!$F$29:$AB$33,ROW()-37,FALSE),"")</f>
        <v/>
      </c>
      <c r="AA40" s="103" t="str">
        <f>IF(Erfassung!AF8="U",VLOOKUP(Erfassung!AF$6,Berechnung!$F$29:$AB$33,ROW()-37,FALSE),"")</f>
        <v/>
      </c>
      <c r="AB40" s="103" t="str">
        <f>IF(Erfassung!AG8="U",VLOOKUP(Erfassung!AG$6,Berechnung!$F$29:$AB$33,ROW()-37,FALSE),"")</f>
        <v/>
      </c>
      <c r="AC40" s="103" t="str">
        <f>IF(Erfassung!AH8="U",VLOOKUP(Erfassung!AH$6,Berechnung!$F$29:$AB$33,ROW()-37,FALSE),"")</f>
        <v/>
      </c>
      <c r="AD40" s="103" t="str">
        <f>IF(Erfassung!AI8="U",VLOOKUP(Erfassung!AI$6,Berechnung!$F$29:$AB$33,ROW()-37,FALSE),"")</f>
        <v/>
      </c>
      <c r="AE40" s="103" t="str">
        <f>IF(Erfassung!AJ8="U",VLOOKUP(Erfassung!AJ$6,Berechnung!$F$29:$AB$33,ROW()-37,FALSE),"")</f>
        <v/>
      </c>
      <c r="AF40" s="103" t="str">
        <f>IF(Erfassung!AK8="U",VLOOKUP(Erfassung!AK$6,Berechnung!$F$29:$AB$33,ROW()-37,FALSE),"")</f>
        <v/>
      </c>
      <c r="AG40" s="103" t="str">
        <f>IF(Erfassung!AL8="U",VLOOKUP(Erfassung!AL$6,Berechnung!$F$29:$AB$33,ROW()-37,FALSE),"")</f>
        <v/>
      </c>
      <c r="AH40" s="103" t="str">
        <f>IF(Erfassung!AM8="U",VLOOKUP(Erfassung!AM$6,Berechnung!$F$29:$AB$33,ROW()-37,FALSE),"")</f>
        <v/>
      </c>
      <c r="AI40" s="103" t="str">
        <f>IF(Erfassung!AN8="U",VLOOKUP(Erfassung!AN$6,Berechnung!$F$29:$AB$33,ROW()-37,FALSE),"")</f>
        <v/>
      </c>
      <c r="AJ40" s="103" t="str">
        <f>IF(Erfassung!AO8="U",VLOOKUP(Erfassung!AO$6,Berechnung!$F$29:$AB$33,ROW()-37,FALSE),"")</f>
        <v/>
      </c>
      <c r="AK40" s="104">
        <f t="shared" ref="AK40:AK60" si="8">SUM(F40:AJ40)</f>
        <v>0</v>
      </c>
      <c r="AL40" s="91">
        <f t="shared" ref="AL40:AL60" si="9">COUNT(F40:AJ40)</f>
        <v>0</v>
      </c>
    </row>
    <row r="41" spans="3:38" x14ac:dyDescent="0.2">
      <c r="F41" s="103" t="str">
        <f>IF(Erfassung!K9="U",VLOOKUP(Erfassung!K$6,Berechnung!$F$29:$AB$33,ROW()-37,FALSE),"")</f>
        <v/>
      </c>
      <c r="G41" s="103" t="str">
        <f>IF(Erfassung!L9="U",VLOOKUP(Erfassung!L$6,Berechnung!$F$29:$AB$33,ROW()-37,FALSE),"")</f>
        <v/>
      </c>
      <c r="H41" s="103" t="str">
        <f>IF(Erfassung!M9="U",VLOOKUP(Erfassung!M$6,Berechnung!$F$29:$AB$33,ROW()-37,FALSE),"")</f>
        <v/>
      </c>
      <c r="I41" s="103" t="str">
        <f>IF(Erfassung!N9="U",VLOOKUP(Erfassung!N$6,Berechnung!$F$29:$AB$33,ROW()-37,FALSE),"")</f>
        <v/>
      </c>
      <c r="J41" s="103" t="str">
        <f>IF(Erfassung!O9="U",VLOOKUP(Erfassung!O$6,Berechnung!$F$29:$AB$33,ROW()-37,FALSE),"")</f>
        <v/>
      </c>
      <c r="K41" s="103" t="str">
        <f>IF(Erfassung!P9="U",VLOOKUP(Erfassung!P$6,Berechnung!$F$29:$AB$33,ROW()-37,FALSE),"")</f>
        <v/>
      </c>
      <c r="L41" s="103" t="str">
        <f>IF(Erfassung!Q9="U",VLOOKUP(Erfassung!Q$6,Berechnung!$F$29:$AB$33,ROW()-37,FALSE),"")</f>
        <v/>
      </c>
      <c r="M41" s="103" t="str">
        <f>IF(Erfassung!R9="U",VLOOKUP(Erfassung!R$6,Berechnung!$F$29:$AB$33,ROW()-37,FALSE),"")</f>
        <v/>
      </c>
      <c r="N41" s="103" t="str">
        <f>IF(Erfassung!S9="U",VLOOKUP(Erfassung!S$6,Berechnung!$F$29:$AB$33,ROW()-37,FALSE),"")</f>
        <v/>
      </c>
      <c r="O41" s="103" t="str">
        <f>IF(Erfassung!T9="U",VLOOKUP(Erfassung!T$6,Berechnung!$F$29:$AB$33,ROW()-37,FALSE),"")</f>
        <v/>
      </c>
      <c r="P41" s="103" t="str">
        <f>IF(Erfassung!U9="U",VLOOKUP(Erfassung!U$6,Berechnung!$F$29:$AB$33,ROW()-37,FALSE),"")</f>
        <v/>
      </c>
      <c r="Q41" s="103" t="str">
        <f>IF(Erfassung!V9="U",VLOOKUP(Erfassung!V$6,Berechnung!$F$29:$AB$33,ROW()-37,FALSE),"")</f>
        <v/>
      </c>
      <c r="R41" s="103" t="str">
        <f>IF(Erfassung!W9="U",VLOOKUP(Erfassung!W$6,Berechnung!$F$29:$AB$33,ROW()-37,FALSE),"")</f>
        <v/>
      </c>
      <c r="S41" s="103" t="str">
        <f>IF(Erfassung!X9="U",VLOOKUP(Erfassung!X$6,Berechnung!$F$29:$AB$33,ROW()-37,FALSE),"")</f>
        <v/>
      </c>
      <c r="T41" s="103" t="str">
        <f>IF(Erfassung!Y9="U",VLOOKUP(Erfassung!Y$6,Berechnung!$F$29:$AB$33,ROW()-37,FALSE),"")</f>
        <v/>
      </c>
      <c r="U41" s="103" t="str">
        <f>IF(Erfassung!Z9="U",VLOOKUP(Erfassung!Z$6,Berechnung!$F$29:$AB$33,ROW()-37,FALSE),"")</f>
        <v/>
      </c>
      <c r="V41" s="103" t="str">
        <f>IF(Erfassung!AA9="U",VLOOKUP(Erfassung!AA$6,Berechnung!$F$29:$AB$33,ROW()-37,FALSE),"")</f>
        <v/>
      </c>
      <c r="W41" s="103" t="str">
        <f>IF(Erfassung!AB9="U",VLOOKUP(Erfassung!AB$6,Berechnung!$F$29:$AB$33,ROW()-37,FALSE),"")</f>
        <v/>
      </c>
      <c r="X41" s="103" t="str">
        <f>IF(Erfassung!AC9="U",VLOOKUP(Erfassung!AC$6,Berechnung!$F$29:$AB$33,ROW()-37,FALSE),"")</f>
        <v/>
      </c>
      <c r="Y41" s="103" t="str">
        <f>IF(Erfassung!AD9="U",VLOOKUP(Erfassung!AD$6,Berechnung!$F$29:$AB$33,ROW()-37,FALSE),"")</f>
        <v/>
      </c>
      <c r="Z41" s="103" t="str">
        <f>IF(Erfassung!AE9="U",VLOOKUP(Erfassung!AE$6,Berechnung!$F$29:$AB$33,ROW()-37,FALSE),"")</f>
        <v/>
      </c>
      <c r="AA41" s="103" t="str">
        <f>IF(Erfassung!AF9="U",VLOOKUP(Erfassung!AF$6,Berechnung!$F$29:$AB$33,ROW()-37,FALSE),"")</f>
        <v/>
      </c>
      <c r="AB41" s="103" t="str">
        <f>IF(Erfassung!AG9="U",VLOOKUP(Erfassung!AG$6,Berechnung!$F$29:$AB$33,ROW()-37,FALSE),"")</f>
        <v/>
      </c>
      <c r="AC41" s="103" t="str">
        <f>IF(Erfassung!AH9="U",VLOOKUP(Erfassung!AH$6,Berechnung!$F$29:$AB$33,ROW()-37,FALSE),"")</f>
        <v/>
      </c>
      <c r="AD41" s="103" t="str">
        <f>IF(Erfassung!AI9="U",VLOOKUP(Erfassung!AI$6,Berechnung!$F$29:$AB$33,ROW()-37,FALSE),"")</f>
        <v/>
      </c>
      <c r="AE41" s="103" t="str">
        <f>IF(Erfassung!AJ9="U",VLOOKUP(Erfassung!AJ$6,Berechnung!$F$29:$AB$33,ROW()-37,FALSE),"")</f>
        <v/>
      </c>
      <c r="AF41" s="103" t="str">
        <f>IF(Erfassung!AK9="U",VLOOKUP(Erfassung!AK$6,Berechnung!$F$29:$AB$33,ROW()-37,FALSE),"")</f>
        <v/>
      </c>
      <c r="AG41" s="103" t="str">
        <f>IF(Erfassung!AL9="U",VLOOKUP(Erfassung!AL$6,Berechnung!$F$29:$AB$33,ROW()-37,FALSE),"")</f>
        <v/>
      </c>
      <c r="AH41" s="103" t="str">
        <f>IF(Erfassung!AM9="U",VLOOKUP(Erfassung!AM$6,Berechnung!$F$29:$AB$33,ROW()-37,FALSE),"")</f>
        <v/>
      </c>
      <c r="AI41" s="103" t="str">
        <f>IF(Erfassung!AN9="U",VLOOKUP(Erfassung!AN$6,Berechnung!$F$29:$AB$33,ROW()-37,FALSE),"")</f>
        <v/>
      </c>
      <c r="AJ41" s="103" t="str">
        <f>IF(Erfassung!AO9="U",VLOOKUP(Erfassung!AO$6,Berechnung!$F$29:$AB$33,ROW()-37,FALSE),"")</f>
        <v/>
      </c>
      <c r="AK41" s="104">
        <f t="shared" si="8"/>
        <v>0</v>
      </c>
      <c r="AL41" s="91">
        <f t="shared" si="9"/>
        <v>0</v>
      </c>
    </row>
    <row r="42" spans="3:38" x14ac:dyDescent="0.2">
      <c r="F42" s="103" t="str">
        <f>IF(Erfassung!K10="U",VLOOKUP(Erfassung!K$6,Berechnung!$F$29:$AB$33,ROW()-37,FALSE),"")</f>
        <v/>
      </c>
      <c r="G42" s="103" t="str">
        <f>IF(Erfassung!L10="U",VLOOKUP(Erfassung!L$6,Berechnung!$F$29:$AB$33,ROW()-37,FALSE),"")</f>
        <v/>
      </c>
      <c r="H42" s="103" t="str">
        <f>IF(Erfassung!M10="U",VLOOKUP(Erfassung!M$6,Berechnung!$F$29:$AB$33,ROW()-37,FALSE),"")</f>
        <v/>
      </c>
      <c r="I42" s="103" t="str">
        <f>IF(Erfassung!N10="U",VLOOKUP(Erfassung!N$6,Berechnung!$F$29:$AB$33,ROW()-37,FALSE),"")</f>
        <v/>
      </c>
      <c r="J42" s="103" t="str">
        <f>IF(Erfassung!O10="U",VLOOKUP(Erfassung!O$6,Berechnung!$F$29:$AB$33,ROW()-37,FALSE),"")</f>
        <v/>
      </c>
      <c r="K42" s="103" t="str">
        <f>IF(Erfassung!P10="U",VLOOKUP(Erfassung!P$6,Berechnung!$F$29:$AB$33,ROW()-37,FALSE),"")</f>
        <v/>
      </c>
      <c r="L42" s="103" t="str">
        <f>IF(Erfassung!Q10="U",VLOOKUP(Erfassung!Q$6,Berechnung!$F$29:$AB$33,ROW()-37,FALSE),"")</f>
        <v/>
      </c>
      <c r="M42" s="103" t="str">
        <f>IF(Erfassung!R10="U",VLOOKUP(Erfassung!R$6,Berechnung!$F$29:$AB$33,ROW()-37,FALSE),"")</f>
        <v/>
      </c>
      <c r="N42" s="103" t="str">
        <f>IF(Erfassung!S10="U",VLOOKUP(Erfassung!S$6,Berechnung!$F$29:$AB$33,ROW()-37,FALSE),"")</f>
        <v/>
      </c>
      <c r="O42" s="103" t="str">
        <f>IF(Erfassung!T10="U",VLOOKUP(Erfassung!T$6,Berechnung!$F$29:$AB$33,ROW()-37,FALSE),"")</f>
        <v/>
      </c>
      <c r="P42" s="103" t="str">
        <f>IF(Erfassung!U10="U",VLOOKUP(Erfassung!U$6,Berechnung!$F$29:$AB$33,ROW()-37,FALSE),"")</f>
        <v/>
      </c>
      <c r="Q42" s="103" t="str">
        <f>IF(Erfassung!V10="U",VLOOKUP(Erfassung!V$6,Berechnung!$F$29:$AB$33,ROW()-37,FALSE),"")</f>
        <v/>
      </c>
      <c r="R42" s="103" t="str">
        <f>IF(Erfassung!W10="U",VLOOKUP(Erfassung!W$6,Berechnung!$F$29:$AB$33,ROW()-37,FALSE),"")</f>
        <v/>
      </c>
      <c r="S42" s="103" t="str">
        <f>IF(Erfassung!X10="U",VLOOKUP(Erfassung!X$6,Berechnung!$F$29:$AB$33,ROW()-37,FALSE),"")</f>
        <v/>
      </c>
      <c r="T42" s="103" t="str">
        <f>IF(Erfassung!Y10="U",VLOOKUP(Erfassung!Y$6,Berechnung!$F$29:$AB$33,ROW()-37,FALSE),"")</f>
        <v/>
      </c>
      <c r="U42" s="103" t="str">
        <f>IF(Erfassung!Z10="U",VLOOKUP(Erfassung!Z$6,Berechnung!$F$29:$AB$33,ROW()-37,FALSE),"")</f>
        <v/>
      </c>
      <c r="V42" s="103" t="str">
        <f>IF(Erfassung!AA10="U",VLOOKUP(Erfassung!AA$6,Berechnung!$F$29:$AB$33,ROW()-37,FALSE),"")</f>
        <v/>
      </c>
      <c r="W42" s="103" t="str">
        <f>IF(Erfassung!AB10="U",VLOOKUP(Erfassung!AB$6,Berechnung!$F$29:$AB$33,ROW()-37,FALSE),"")</f>
        <v/>
      </c>
      <c r="X42" s="103" t="str">
        <f>IF(Erfassung!AC10="U",VLOOKUP(Erfassung!AC$6,Berechnung!$F$29:$AB$33,ROW()-37,FALSE),"")</f>
        <v/>
      </c>
      <c r="Y42" s="103" t="str">
        <f>IF(Erfassung!AD10="U",VLOOKUP(Erfassung!AD$6,Berechnung!$F$29:$AB$33,ROW()-37,FALSE),"")</f>
        <v/>
      </c>
      <c r="Z42" s="103" t="str">
        <f>IF(Erfassung!AE10="U",VLOOKUP(Erfassung!AE$6,Berechnung!$F$29:$AB$33,ROW()-37,FALSE),"")</f>
        <v/>
      </c>
      <c r="AA42" s="103" t="str">
        <f>IF(Erfassung!AF10="U",VLOOKUP(Erfassung!AF$6,Berechnung!$F$29:$AB$33,ROW()-37,FALSE),"")</f>
        <v/>
      </c>
      <c r="AB42" s="103" t="str">
        <f>IF(Erfassung!AG10="U",VLOOKUP(Erfassung!AG$6,Berechnung!$F$29:$AB$33,ROW()-37,FALSE),"")</f>
        <v/>
      </c>
      <c r="AC42" s="103" t="str">
        <f>IF(Erfassung!AH10="U",VLOOKUP(Erfassung!AH$6,Berechnung!$F$29:$AB$33,ROW()-37,FALSE),"")</f>
        <v/>
      </c>
      <c r="AD42" s="103" t="str">
        <f>IF(Erfassung!AI10="U",VLOOKUP(Erfassung!AI$6,Berechnung!$F$29:$AB$33,ROW()-37,FALSE),"")</f>
        <v/>
      </c>
      <c r="AE42" s="103" t="str">
        <f>IF(Erfassung!AJ10="U",VLOOKUP(Erfassung!AJ$6,Berechnung!$F$29:$AB$33,ROW()-37,FALSE),"")</f>
        <v/>
      </c>
      <c r="AF42" s="103" t="str">
        <f>IF(Erfassung!AK10="U",VLOOKUP(Erfassung!AK$6,Berechnung!$F$29:$AB$33,ROW()-37,FALSE),"")</f>
        <v/>
      </c>
      <c r="AG42" s="103" t="str">
        <f>IF(Erfassung!AL10="U",VLOOKUP(Erfassung!AL$6,Berechnung!$F$29:$AB$33,ROW()-37,FALSE),"")</f>
        <v/>
      </c>
      <c r="AH42" s="103" t="str">
        <f>IF(Erfassung!AM10="U",VLOOKUP(Erfassung!AM$6,Berechnung!$F$29:$AB$33,ROW()-37,FALSE),"")</f>
        <v/>
      </c>
      <c r="AI42" s="103" t="str">
        <f>IF(Erfassung!AN10="U",VLOOKUP(Erfassung!AN$6,Berechnung!$F$29:$AB$33,ROW()-37,FALSE),"")</f>
        <v/>
      </c>
      <c r="AJ42" s="103" t="str">
        <f>IF(Erfassung!AO10="U",VLOOKUP(Erfassung!AO$6,Berechnung!$F$29:$AB$33,ROW()-37,FALSE),"")</f>
        <v/>
      </c>
      <c r="AK42" s="104">
        <f t="shared" si="8"/>
        <v>0</v>
      </c>
      <c r="AL42" s="91">
        <f t="shared" si="9"/>
        <v>0</v>
      </c>
    </row>
    <row r="43" spans="3:38" x14ac:dyDescent="0.2">
      <c r="F43" s="103" t="str">
        <f>IF(Erfassung!K11="U",VLOOKUP(Erfassung!K$6,Berechnung!$F$29:$AB$33,ROW()-37,FALSE),"")</f>
        <v/>
      </c>
      <c r="G43" s="103" t="str">
        <f>IF(Erfassung!L11="U",VLOOKUP(Erfassung!L$6,Berechnung!$F$29:$AB$33,ROW()-37,FALSE),"")</f>
        <v/>
      </c>
      <c r="H43" s="103" t="str">
        <f>IF(Erfassung!M11="U",VLOOKUP(Erfassung!M$6,Berechnung!$F$29:$AB$33,ROW()-37,FALSE),"")</f>
        <v/>
      </c>
      <c r="I43" s="103" t="str">
        <f>IF(Erfassung!N11="U",VLOOKUP(Erfassung!N$6,Berechnung!$F$29:$AB$33,ROW()-37,FALSE),"")</f>
        <v/>
      </c>
      <c r="J43" s="103" t="str">
        <f>IF(Erfassung!O11="U",VLOOKUP(Erfassung!O$6,Berechnung!$F$29:$AB$33,ROW()-37,FALSE),"")</f>
        <v/>
      </c>
      <c r="K43" s="103" t="str">
        <f>IF(Erfassung!P11="U",VLOOKUP(Erfassung!P$6,Berechnung!$F$29:$AB$33,ROW()-37,FALSE),"")</f>
        <v/>
      </c>
      <c r="L43" s="103" t="str">
        <f>IF(Erfassung!Q11="U",VLOOKUP(Erfassung!Q$6,Berechnung!$F$29:$AB$33,ROW()-37,FALSE),"")</f>
        <v/>
      </c>
      <c r="M43" s="103" t="str">
        <f>IF(Erfassung!R11="U",VLOOKUP(Erfassung!R$6,Berechnung!$F$29:$AB$33,ROW()-37,FALSE),"")</f>
        <v/>
      </c>
      <c r="N43" s="103" t="str">
        <f>IF(Erfassung!S11="U",VLOOKUP(Erfassung!S$6,Berechnung!$F$29:$AB$33,ROW()-37,FALSE),"")</f>
        <v/>
      </c>
      <c r="O43" s="103" t="str">
        <f>IF(Erfassung!T11="U",VLOOKUP(Erfassung!T$6,Berechnung!$F$29:$AB$33,ROW()-37,FALSE),"")</f>
        <v/>
      </c>
      <c r="P43" s="103" t="str">
        <f>IF(Erfassung!U11="U",VLOOKUP(Erfassung!U$6,Berechnung!$F$29:$AB$33,ROW()-37,FALSE),"")</f>
        <v/>
      </c>
      <c r="Q43" s="103" t="str">
        <f>IF(Erfassung!V11="U",VLOOKUP(Erfassung!V$6,Berechnung!$F$29:$AB$33,ROW()-37,FALSE),"")</f>
        <v/>
      </c>
      <c r="R43" s="103" t="str">
        <f>IF(Erfassung!W11="U",VLOOKUP(Erfassung!W$6,Berechnung!$F$29:$AB$33,ROW()-37,FALSE),"")</f>
        <v/>
      </c>
      <c r="S43" s="103" t="str">
        <f>IF(Erfassung!X11="U",VLOOKUP(Erfassung!X$6,Berechnung!$F$29:$AB$33,ROW()-37,FALSE),"")</f>
        <v/>
      </c>
      <c r="T43" s="103" t="str">
        <f>IF(Erfassung!Y11="U",VLOOKUP(Erfassung!Y$6,Berechnung!$F$29:$AB$33,ROW()-37,FALSE),"")</f>
        <v/>
      </c>
      <c r="U43" s="103" t="str">
        <f>IF(Erfassung!Z11="U",VLOOKUP(Erfassung!Z$6,Berechnung!$F$29:$AB$33,ROW()-37,FALSE),"")</f>
        <v/>
      </c>
      <c r="V43" s="103" t="str">
        <f>IF(Erfassung!AA11="U",VLOOKUP(Erfassung!AA$6,Berechnung!$F$29:$AB$33,ROW()-37,FALSE),"")</f>
        <v/>
      </c>
      <c r="W43" s="103" t="str">
        <f>IF(Erfassung!AB11="U",VLOOKUP(Erfassung!AB$6,Berechnung!$F$29:$AB$33,ROW()-37,FALSE),"")</f>
        <v/>
      </c>
      <c r="X43" s="103" t="str">
        <f>IF(Erfassung!AC11="U",VLOOKUP(Erfassung!AC$6,Berechnung!$F$29:$AB$33,ROW()-37,FALSE),"")</f>
        <v/>
      </c>
      <c r="Y43" s="103" t="str">
        <f>IF(Erfassung!AD11="U",VLOOKUP(Erfassung!AD$6,Berechnung!$F$29:$AB$33,ROW()-37,FALSE),"")</f>
        <v/>
      </c>
      <c r="Z43" s="103" t="str">
        <f>IF(Erfassung!AE11="U",VLOOKUP(Erfassung!AE$6,Berechnung!$F$29:$AB$33,ROW()-37,FALSE),"")</f>
        <v/>
      </c>
      <c r="AA43" s="103" t="str">
        <f>IF(Erfassung!AF11="U",VLOOKUP(Erfassung!AF$6,Berechnung!$F$29:$AB$33,ROW()-37,FALSE),"")</f>
        <v/>
      </c>
      <c r="AB43" s="103" t="str">
        <f>IF(Erfassung!AG11="U",VLOOKUP(Erfassung!AG$6,Berechnung!$F$29:$AB$33,ROW()-37,FALSE),"")</f>
        <v/>
      </c>
      <c r="AC43" s="103" t="str">
        <f>IF(Erfassung!AH11="U",VLOOKUP(Erfassung!AH$6,Berechnung!$F$29:$AB$33,ROW()-37,FALSE),"")</f>
        <v/>
      </c>
      <c r="AD43" s="103" t="str">
        <f>IF(Erfassung!AI11="U",VLOOKUP(Erfassung!AI$6,Berechnung!$F$29:$AB$33,ROW()-37,FALSE),"")</f>
        <v/>
      </c>
      <c r="AE43" s="103" t="str">
        <f>IF(Erfassung!AJ11="U",VLOOKUP(Erfassung!AJ$6,Berechnung!$F$29:$AB$33,ROW()-37,FALSE),"")</f>
        <v/>
      </c>
      <c r="AF43" s="103" t="str">
        <f>IF(Erfassung!AK11="U",VLOOKUP(Erfassung!AK$6,Berechnung!$F$29:$AB$33,ROW()-37,FALSE),"")</f>
        <v/>
      </c>
      <c r="AG43" s="103" t="str">
        <f>IF(Erfassung!AL11="U",VLOOKUP(Erfassung!AL$6,Berechnung!$F$29:$AB$33,ROW()-37,FALSE),"")</f>
        <v/>
      </c>
      <c r="AH43" s="103" t="str">
        <f>IF(Erfassung!AM11="U",VLOOKUP(Erfassung!AM$6,Berechnung!$F$29:$AB$33,ROW()-37,FALSE),"")</f>
        <v/>
      </c>
      <c r="AI43" s="103" t="str">
        <f>IF(Erfassung!AN11="U",VLOOKUP(Erfassung!AN$6,Berechnung!$F$29:$AB$33,ROW()-37,FALSE),"")</f>
        <v/>
      </c>
      <c r="AJ43" s="103" t="str">
        <f>IF(Erfassung!AO11="U",VLOOKUP(Erfassung!AO$6,Berechnung!$F$29:$AB$33,ROW()-37,FALSE),"")</f>
        <v/>
      </c>
      <c r="AK43" s="104">
        <f t="shared" si="8"/>
        <v>0</v>
      </c>
      <c r="AL43" s="91">
        <f t="shared" si="9"/>
        <v>0</v>
      </c>
    </row>
    <row r="44" spans="3:38" x14ac:dyDescent="0.2">
      <c r="F44" s="103" t="str">
        <f>IF(Erfassung!K12="U",VLOOKUP(Erfassung!K$6,Berechnung!$F$29:$AB$33,ROW()-37,FALSE),"")</f>
        <v/>
      </c>
      <c r="G44" s="103" t="str">
        <f>IF(Erfassung!L12="U",VLOOKUP(Erfassung!L$6,Berechnung!$F$29:$AB$33,ROW()-37,FALSE),"")</f>
        <v/>
      </c>
      <c r="H44" s="103" t="str">
        <f>IF(Erfassung!M12="U",VLOOKUP(Erfassung!M$6,Berechnung!$F$29:$AB$33,ROW()-37,FALSE),"")</f>
        <v/>
      </c>
      <c r="I44" s="103" t="str">
        <f>IF(Erfassung!N12="U",VLOOKUP(Erfassung!N$6,Berechnung!$F$29:$AB$33,ROW()-37,FALSE),"")</f>
        <v/>
      </c>
      <c r="J44" s="103" t="str">
        <f>IF(Erfassung!O12="U",VLOOKUP(Erfassung!O$6,Berechnung!$F$29:$AB$33,ROW()-37,FALSE),"")</f>
        <v/>
      </c>
      <c r="K44" s="103" t="str">
        <f>IF(Erfassung!P12="U",VLOOKUP(Erfassung!P$6,Berechnung!$F$29:$AB$33,ROW()-37,FALSE),"")</f>
        <v/>
      </c>
      <c r="L44" s="103" t="str">
        <f>IF(Erfassung!Q12="U",VLOOKUP(Erfassung!Q$6,Berechnung!$F$29:$AB$33,ROW()-37,FALSE),"")</f>
        <v/>
      </c>
      <c r="M44" s="103" t="str">
        <f>IF(Erfassung!R12="U",VLOOKUP(Erfassung!R$6,Berechnung!$F$29:$AB$33,ROW()-37,FALSE),"")</f>
        <v/>
      </c>
      <c r="N44" s="103" t="str">
        <f>IF(Erfassung!S12="U",VLOOKUP(Erfassung!S$6,Berechnung!$F$29:$AB$33,ROW()-37,FALSE),"")</f>
        <v/>
      </c>
      <c r="O44" s="103" t="str">
        <f>IF(Erfassung!T12="U",VLOOKUP(Erfassung!T$6,Berechnung!$F$29:$AB$33,ROW()-37,FALSE),"")</f>
        <v/>
      </c>
      <c r="P44" s="103" t="str">
        <f>IF(Erfassung!U12="U",VLOOKUP(Erfassung!U$6,Berechnung!$F$29:$AB$33,ROW()-37,FALSE),"")</f>
        <v/>
      </c>
      <c r="Q44" s="103" t="str">
        <f>IF(Erfassung!V12="U",VLOOKUP(Erfassung!V$6,Berechnung!$F$29:$AB$33,ROW()-37,FALSE),"")</f>
        <v/>
      </c>
      <c r="R44" s="103" t="str">
        <f>IF(Erfassung!W12="U",VLOOKUP(Erfassung!W$6,Berechnung!$F$29:$AB$33,ROW()-37,FALSE),"")</f>
        <v/>
      </c>
      <c r="S44" s="103" t="str">
        <f>IF(Erfassung!X12="U",VLOOKUP(Erfassung!X$6,Berechnung!$F$29:$AB$33,ROW()-37,FALSE),"")</f>
        <v/>
      </c>
      <c r="T44" s="103" t="str">
        <f>IF(Erfassung!Y12="U",VLOOKUP(Erfassung!Y$6,Berechnung!$F$29:$AB$33,ROW()-37,FALSE),"")</f>
        <v/>
      </c>
      <c r="U44" s="103" t="str">
        <f>IF(Erfassung!Z12="U",VLOOKUP(Erfassung!Z$6,Berechnung!$F$29:$AB$33,ROW()-37,FALSE),"")</f>
        <v/>
      </c>
      <c r="V44" s="103" t="str">
        <f>IF(Erfassung!AA12="U",VLOOKUP(Erfassung!AA$6,Berechnung!$F$29:$AB$33,ROW()-37,FALSE),"")</f>
        <v/>
      </c>
      <c r="W44" s="103" t="str">
        <f>IF(Erfassung!AB12="U",VLOOKUP(Erfassung!AB$6,Berechnung!$F$29:$AB$33,ROW()-37,FALSE),"")</f>
        <v/>
      </c>
      <c r="X44" s="103" t="str">
        <f>IF(Erfassung!AC12="U",VLOOKUP(Erfassung!AC$6,Berechnung!$F$29:$AB$33,ROW()-37,FALSE),"")</f>
        <v/>
      </c>
      <c r="Y44" s="103" t="str">
        <f>IF(Erfassung!AD12="U",VLOOKUP(Erfassung!AD$6,Berechnung!$F$29:$AB$33,ROW()-37,FALSE),"")</f>
        <v/>
      </c>
      <c r="Z44" s="103" t="str">
        <f>IF(Erfassung!AE12="U",VLOOKUP(Erfassung!AE$6,Berechnung!$F$29:$AB$33,ROW()-37,FALSE),"")</f>
        <v/>
      </c>
      <c r="AA44" s="103" t="str">
        <f>IF(Erfassung!AF12="U",VLOOKUP(Erfassung!AF$6,Berechnung!$F$29:$AB$33,ROW()-37,FALSE),"")</f>
        <v/>
      </c>
      <c r="AB44" s="103" t="str">
        <f>IF(Erfassung!AG12="U",VLOOKUP(Erfassung!AG$6,Berechnung!$F$29:$AB$33,ROW()-37,FALSE),"")</f>
        <v/>
      </c>
      <c r="AC44" s="103" t="str">
        <f>IF(Erfassung!AH12="U",VLOOKUP(Erfassung!AH$6,Berechnung!$F$29:$AB$33,ROW()-37,FALSE),"")</f>
        <v/>
      </c>
      <c r="AD44" s="103" t="str">
        <f>IF(Erfassung!AI12="U",VLOOKUP(Erfassung!AI$6,Berechnung!$F$29:$AB$33,ROW()-37,FALSE),"")</f>
        <v/>
      </c>
      <c r="AE44" s="103" t="str">
        <f>IF(Erfassung!AJ12="U",VLOOKUP(Erfassung!AJ$6,Berechnung!$F$29:$AB$33,ROW()-37,FALSE),"")</f>
        <v/>
      </c>
      <c r="AF44" s="103" t="str">
        <f>IF(Erfassung!AK12="U",VLOOKUP(Erfassung!AK$6,Berechnung!$F$29:$AB$33,ROW()-37,FALSE),"")</f>
        <v/>
      </c>
      <c r="AG44" s="103" t="str">
        <f>IF(Erfassung!AL12="U",VLOOKUP(Erfassung!AL$6,Berechnung!$F$29:$AB$33,ROW()-37,FALSE),"")</f>
        <v/>
      </c>
      <c r="AH44" s="103" t="str">
        <f>IF(Erfassung!AM12="U",VLOOKUP(Erfassung!AM$6,Berechnung!$F$29:$AB$33,ROW()-37,FALSE),"")</f>
        <v/>
      </c>
      <c r="AI44" s="103" t="str">
        <f>IF(Erfassung!AN12="U",VLOOKUP(Erfassung!AN$6,Berechnung!$F$29:$AB$33,ROW()-37,FALSE),"")</f>
        <v/>
      </c>
      <c r="AJ44" s="103" t="str">
        <f>IF(Erfassung!AO12="U",VLOOKUP(Erfassung!AO$6,Berechnung!$F$29:$AB$33,ROW()-37,FALSE),"")</f>
        <v/>
      </c>
      <c r="AK44" s="104">
        <f t="shared" si="8"/>
        <v>0</v>
      </c>
      <c r="AL44" s="91">
        <f t="shared" si="9"/>
        <v>0</v>
      </c>
    </row>
    <row r="45" spans="3:38" x14ac:dyDescent="0.2">
      <c r="F45" s="103" t="str">
        <f>IF(Erfassung!K13="U",VLOOKUP(Erfassung!K$6,Berechnung!$F$29:$AB$33,ROW()-37,FALSE),"")</f>
        <v/>
      </c>
      <c r="G45" s="103" t="str">
        <f>IF(Erfassung!L13="U",VLOOKUP(Erfassung!L$6,Berechnung!$F$29:$AB$33,ROW()-37,FALSE),"")</f>
        <v/>
      </c>
      <c r="H45" s="103" t="str">
        <f>IF(Erfassung!M13="U",VLOOKUP(Erfassung!M$6,Berechnung!$F$29:$AB$33,ROW()-37,FALSE),"")</f>
        <v/>
      </c>
      <c r="I45" s="103" t="str">
        <f>IF(Erfassung!N13="U",VLOOKUP(Erfassung!N$6,Berechnung!$F$29:$AB$33,ROW()-37,FALSE),"")</f>
        <v/>
      </c>
      <c r="J45" s="103" t="str">
        <f>IF(Erfassung!O13="U",VLOOKUP(Erfassung!O$6,Berechnung!$F$29:$AB$33,ROW()-37,FALSE),"")</f>
        <v/>
      </c>
      <c r="K45" s="103" t="str">
        <f>IF(Erfassung!P13="U",VLOOKUP(Erfassung!P$6,Berechnung!$F$29:$AB$33,ROW()-37,FALSE),"")</f>
        <v/>
      </c>
      <c r="L45" s="103" t="str">
        <f>IF(Erfassung!Q13="U",VLOOKUP(Erfassung!Q$6,Berechnung!$F$29:$AB$33,ROW()-37,FALSE),"")</f>
        <v/>
      </c>
      <c r="M45" s="103" t="str">
        <f>IF(Erfassung!R13="U",VLOOKUP(Erfassung!R$6,Berechnung!$F$29:$AB$33,ROW()-37,FALSE),"")</f>
        <v/>
      </c>
      <c r="N45" s="103" t="str">
        <f>IF(Erfassung!S13="U",VLOOKUP(Erfassung!S$6,Berechnung!$F$29:$AB$33,ROW()-37,FALSE),"")</f>
        <v/>
      </c>
      <c r="O45" s="103" t="str">
        <f>IF(Erfassung!T13="U",VLOOKUP(Erfassung!T$6,Berechnung!$F$29:$AB$33,ROW()-37,FALSE),"")</f>
        <v/>
      </c>
      <c r="P45" s="103" t="str">
        <f>IF(Erfassung!U13="U",VLOOKUP(Erfassung!U$6,Berechnung!$F$29:$AB$33,ROW()-37,FALSE),"")</f>
        <v/>
      </c>
      <c r="Q45" s="103" t="str">
        <f>IF(Erfassung!V13="U",VLOOKUP(Erfassung!V$6,Berechnung!$F$29:$AB$33,ROW()-37,FALSE),"")</f>
        <v/>
      </c>
      <c r="R45" s="103" t="str">
        <f>IF(Erfassung!W13="U",VLOOKUP(Erfassung!W$6,Berechnung!$F$29:$AB$33,ROW()-37,FALSE),"")</f>
        <v/>
      </c>
      <c r="S45" s="103" t="str">
        <f>IF(Erfassung!X13="U",VLOOKUP(Erfassung!X$6,Berechnung!$F$29:$AB$33,ROW()-37,FALSE),"")</f>
        <v/>
      </c>
      <c r="T45" s="103" t="str">
        <f>IF(Erfassung!Y13="U",VLOOKUP(Erfassung!Y$6,Berechnung!$F$29:$AB$33,ROW()-37,FALSE),"")</f>
        <v/>
      </c>
      <c r="U45" s="103" t="str">
        <f>IF(Erfassung!Z13="U",VLOOKUP(Erfassung!Z$6,Berechnung!$F$29:$AB$33,ROW()-37,FALSE),"")</f>
        <v/>
      </c>
      <c r="V45" s="103" t="str">
        <f>IF(Erfassung!AA13="U",VLOOKUP(Erfassung!AA$6,Berechnung!$F$29:$AB$33,ROW()-37,FALSE),"")</f>
        <v/>
      </c>
      <c r="W45" s="103" t="str">
        <f>IF(Erfassung!AB13="U",VLOOKUP(Erfassung!AB$6,Berechnung!$F$29:$AB$33,ROW()-37,FALSE),"")</f>
        <v/>
      </c>
      <c r="X45" s="103" t="str">
        <f>IF(Erfassung!AC13="U",VLOOKUP(Erfassung!AC$6,Berechnung!$F$29:$AB$33,ROW()-37,FALSE),"")</f>
        <v/>
      </c>
      <c r="Y45" s="103" t="str">
        <f>IF(Erfassung!AD13="U",VLOOKUP(Erfassung!AD$6,Berechnung!$F$29:$AB$33,ROW()-37,FALSE),"")</f>
        <v/>
      </c>
      <c r="Z45" s="103" t="str">
        <f>IF(Erfassung!AE13="U",VLOOKUP(Erfassung!AE$6,Berechnung!$F$29:$AB$33,ROW()-37,FALSE),"")</f>
        <v/>
      </c>
      <c r="AA45" s="103" t="str">
        <f>IF(Erfassung!AF13="U",VLOOKUP(Erfassung!AF$6,Berechnung!$F$29:$AB$33,ROW()-37,FALSE),"")</f>
        <v/>
      </c>
      <c r="AB45" s="103" t="str">
        <f>IF(Erfassung!AG13="U",VLOOKUP(Erfassung!AG$6,Berechnung!$F$29:$AB$33,ROW()-37,FALSE),"")</f>
        <v/>
      </c>
      <c r="AC45" s="103" t="str">
        <f>IF(Erfassung!AH13="U",VLOOKUP(Erfassung!AH$6,Berechnung!$F$29:$AB$33,ROW()-37,FALSE),"")</f>
        <v/>
      </c>
      <c r="AD45" s="103" t="str">
        <f>IF(Erfassung!AI13="U",VLOOKUP(Erfassung!AI$6,Berechnung!$F$29:$AB$33,ROW()-37,FALSE),"")</f>
        <v/>
      </c>
      <c r="AE45" s="103" t="str">
        <f>IF(Erfassung!AJ13="U",VLOOKUP(Erfassung!AJ$6,Berechnung!$F$29:$AB$33,ROW()-37,FALSE),"")</f>
        <v/>
      </c>
      <c r="AF45" s="103" t="str">
        <f>IF(Erfassung!AK13="U",VLOOKUP(Erfassung!AK$6,Berechnung!$F$29:$AB$33,ROW()-37,FALSE),"")</f>
        <v/>
      </c>
      <c r="AG45" s="103" t="str">
        <f>IF(Erfassung!AL13="U",VLOOKUP(Erfassung!AL$6,Berechnung!$F$29:$AB$33,ROW()-37,FALSE),"")</f>
        <v/>
      </c>
      <c r="AH45" s="103" t="str">
        <f>IF(Erfassung!AM13="U",VLOOKUP(Erfassung!AM$6,Berechnung!$F$29:$AB$33,ROW()-37,FALSE),"")</f>
        <v/>
      </c>
      <c r="AI45" s="103" t="str">
        <f>IF(Erfassung!AN13="U",VLOOKUP(Erfassung!AN$6,Berechnung!$F$29:$AB$33,ROW()-37,FALSE),"")</f>
        <v/>
      </c>
      <c r="AJ45" s="103" t="str">
        <f>IF(Erfassung!AO13="U",VLOOKUP(Erfassung!AO$6,Berechnung!$F$29:$AB$33,ROW()-37,FALSE),"")</f>
        <v/>
      </c>
      <c r="AK45" s="104">
        <f t="shared" si="8"/>
        <v>0</v>
      </c>
      <c r="AL45" s="91">
        <f t="shared" si="9"/>
        <v>0</v>
      </c>
    </row>
    <row r="46" spans="3:38" x14ac:dyDescent="0.2">
      <c r="F46" s="103" t="str">
        <f>IF(Erfassung!K14="U",VLOOKUP(Erfassung!K$6,Berechnung!$F$29:$AB$33,ROW()-37,FALSE),"")</f>
        <v/>
      </c>
      <c r="G46" s="103" t="str">
        <f>IF(Erfassung!L14="U",VLOOKUP(Erfassung!L$6,Berechnung!$F$29:$AB$33,ROW()-37,FALSE),"")</f>
        <v/>
      </c>
      <c r="H46" s="103" t="str">
        <f>IF(Erfassung!M14="U",VLOOKUP(Erfassung!M$6,Berechnung!$F$29:$AB$33,ROW()-37,FALSE),"")</f>
        <v/>
      </c>
      <c r="I46" s="103" t="str">
        <f>IF(Erfassung!N14="U",VLOOKUP(Erfassung!N$6,Berechnung!$F$29:$AB$33,ROW()-37,FALSE),"")</f>
        <v/>
      </c>
      <c r="J46" s="103" t="str">
        <f>IF(Erfassung!O14="U",VLOOKUP(Erfassung!O$6,Berechnung!$F$29:$AB$33,ROW()-37,FALSE),"")</f>
        <v/>
      </c>
      <c r="K46" s="103" t="str">
        <f>IF(Erfassung!P14="U",VLOOKUP(Erfassung!P$6,Berechnung!$F$29:$AB$33,ROW()-37,FALSE),"")</f>
        <v/>
      </c>
      <c r="L46" s="103" t="str">
        <f>IF(Erfassung!Q14="U",VLOOKUP(Erfassung!Q$6,Berechnung!$F$29:$AB$33,ROW()-37,FALSE),"")</f>
        <v/>
      </c>
      <c r="M46" s="103" t="str">
        <f>IF(Erfassung!R14="U",VLOOKUP(Erfassung!R$6,Berechnung!$F$29:$AB$33,ROW()-37,FALSE),"")</f>
        <v/>
      </c>
      <c r="N46" s="103" t="str">
        <f>IF(Erfassung!S14="U",VLOOKUP(Erfassung!S$6,Berechnung!$F$29:$AB$33,ROW()-37,FALSE),"")</f>
        <v/>
      </c>
      <c r="O46" s="103" t="str">
        <f>IF(Erfassung!T14="U",VLOOKUP(Erfassung!T$6,Berechnung!$F$29:$AB$33,ROW()-37,FALSE),"")</f>
        <v/>
      </c>
      <c r="P46" s="103" t="str">
        <f>IF(Erfassung!U14="U",VLOOKUP(Erfassung!U$6,Berechnung!$F$29:$AB$33,ROW()-37,FALSE),"")</f>
        <v/>
      </c>
      <c r="Q46" s="103" t="str">
        <f>IF(Erfassung!V14="U",VLOOKUP(Erfassung!V$6,Berechnung!$F$29:$AB$33,ROW()-37,FALSE),"")</f>
        <v/>
      </c>
      <c r="R46" s="103" t="str">
        <f>IF(Erfassung!W14="U",VLOOKUP(Erfassung!W$6,Berechnung!$F$29:$AB$33,ROW()-37,FALSE),"")</f>
        <v/>
      </c>
      <c r="S46" s="103" t="str">
        <f>IF(Erfassung!X14="U",VLOOKUP(Erfassung!X$6,Berechnung!$F$29:$AB$33,ROW()-37,FALSE),"")</f>
        <v/>
      </c>
      <c r="T46" s="103" t="str">
        <f>IF(Erfassung!Y14="U",VLOOKUP(Erfassung!Y$6,Berechnung!$F$29:$AB$33,ROW()-37,FALSE),"")</f>
        <v/>
      </c>
      <c r="U46" s="103" t="str">
        <f>IF(Erfassung!Z14="U",VLOOKUP(Erfassung!Z$6,Berechnung!$F$29:$AB$33,ROW()-37,FALSE),"")</f>
        <v/>
      </c>
      <c r="V46" s="103" t="str">
        <f>IF(Erfassung!AA14="U",VLOOKUP(Erfassung!AA$6,Berechnung!$F$29:$AB$33,ROW()-37,FALSE),"")</f>
        <v/>
      </c>
      <c r="W46" s="103" t="str">
        <f>IF(Erfassung!AB14="U",VLOOKUP(Erfassung!AB$6,Berechnung!$F$29:$AB$33,ROW()-37,FALSE),"")</f>
        <v/>
      </c>
      <c r="X46" s="103" t="str">
        <f>IF(Erfassung!AC14="U",VLOOKUP(Erfassung!AC$6,Berechnung!$F$29:$AB$33,ROW()-37,FALSE),"")</f>
        <v/>
      </c>
      <c r="Y46" s="103" t="str">
        <f>IF(Erfassung!AD14="U",VLOOKUP(Erfassung!AD$6,Berechnung!$F$29:$AB$33,ROW()-37,FALSE),"")</f>
        <v/>
      </c>
      <c r="Z46" s="103" t="str">
        <f>IF(Erfassung!AE14="U",VLOOKUP(Erfassung!AE$6,Berechnung!$F$29:$AB$33,ROW()-37,FALSE),"")</f>
        <v/>
      </c>
      <c r="AA46" s="103" t="str">
        <f>IF(Erfassung!AF14="U",VLOOKUP(Erfassung!AF$6,Berechnung!$F$29:$AB$33,ROW()-37,FALSE),"")</f>
        <v/>
      </c>
      <c r="AB46" s="103" t="str">
        <f>IF(Erfassung!AG14="U",VLOOKUP(Erfassung!AG$6,Berechnung!$F$29:$AB$33,ROW()-37,FALSE),"")</f>
        <v/>
      </c>
      <c r="AC46" s="103" t="str">
        <f>IF(Erfassung!AH14="U",VLOOKUP(Erfassung!AH$6,Berechnung!$F$29:$AB$33,ROW()-37,FALSE),"")</f>
        <v/>
      </c>
      <c r="AD46" s="103" t="str">
        <f>IF(Erfassung!AI14="U",VLOOKUP(Erfassung!AI$6,Berechnung!$F$29:$AB$33,ROW()-37,FALSE),"")</f>
        <v/>
      </c>
      <c r="AE46" s="103" t="str">
        <f>IF(Erfassung!AJ14="U",VLOOKUP(Erfassung!AJ$6,Berechnung!$F$29:$AB$33,ROW()-37,FALSE),"")</f>
        <v/>
      </c>
      <c r="AF46" s="103" t="str">
        <f>IF(Erfassung!AK14="U",VLOOKUP(Erfassung!AK$6,Berechnung!$F$29:$AB$33,ROW()-37,FALSE),"")</f>
        <v/>
      </c>
      <c r="AG46" s="103" t="str">
        <f>IF(Erfassung!AL14="U",VLOOKUP(Erfassung!AL$6,Berechnung!$F$29:$AB$33,ROW()-37,FALSE),"")</f>
        <v/>
      </c>
      <c r="AH46" s="103" t="str">
        <f>IF(Erfassung!AM14="U",VLOOKUP(Erfassung!AM$6,Berechnung!$F$29:$AB$33,ROW()-37,FALSE),"")</f>
        <v/>
      </c>
      <c r="AI46" s="103" t="str">
        <f>IF(Erfassung!AN14="U",VLOOKUP(Erfassung!AN$6,Berechnung!$F$29:$AB$33,ROW()-37,FALSE),"")</f>
        <v/>
      </c>
      <c r="AJ46" s="103" t="str">
        <f>IF(Erfassung!AO14="U",VLOOKUP(Erfassung!AO$6,Berechnung!$F$29:$AB$33,ROW()-37,FALSE),"")</f>
        <v/>
      </c>
      <c r="AK46" s="104">
        <f t="shared" si="8"/>
        <v>0</v>
      </c>
      <c r="AL46" s="91">
        <f t="shared" si="9"/>
        <v>0</v>
      </c>
    </row>
    <row r="47" spans="3:38" x14ac:dyDescent="0.2">
      <c r="F47" s="103" t="str">
        <f>IF(Erfassung!K15="U",VLOOKUP(Erfassung!K$6,Berechnung!$F$29:$AB$33,ROW()-37,FALSE),"")</f>
        <v/>
      </c>
      <c r="G47" s="103" t="str">
        <f>IF(Erfassung!L15="U",VLOOKUP(Erfassung!L$6,Berechnung!$F$29:$AB$33,ROW()-37,FALSE),"")</f>
        <v/>
      </c>
      <c r="H47" s="103" t="str">
        <f>IF(Erfassung!M15="U",VLOOKUP(Erfassung!M$6,Berechnung!$F$29:$AB$33,ROW()-37,FALSE),"")</f>
        <v/>
      </c>
      <c r="I47" s="103" t="str">
        <f>IF(Erfassung!N15="U",VLOOKUP(Erfassung!N$6,Berechnung!$F$29:$AB$33,ROW()-37,FALSE),"")</f>
        <v/>
      </c>
      <c r="J47" s="103" t="str">
        <f>IF(Erfassung!O15="U",VLOOKUP(Erfassung!O$6,Berechnung!$F$29:$AB$33,ROW()-37,FALSE),"")</f>
        <v/>
      </c>
      <c r="K47" s="103" t="str">
        <f>IF(Erfassung!P15="U",VLOOKUP(Erfassung!P$6,Berechnung!$F$29:$AB$33,ROW()-37,FALSE),"")</f>
        <v/>
      </c>
      <c r="L47" s="103" t="str">
        <f>IF(Erfassung!Q15="U",VLOOKUP(Erfassung!Q$6,Berechnung!$F$29:$AB$33,ROW()-37,FALSE),"")</f>
        <v/>
      </c>
      <c r="M47" s="103" t="str">
        <f>IF(Erfassung!R15="U",VLOOKUP(Erfassung!R$6,Berechnung!$F$29:$AB$33,ROW()-37,FALSE),"")</f>
        <v/>
      </c>
      <c r="N47" s="103" t="str">
        <f>IF(Erfassung!S15="U",VLOOKUP(Erfassung!S$6,Berechnung!$F$29:$AB$33,ROW()-37,FALSE),"")</f>
        <v/>
      </c>
      <c r="O47" s="103" t="str">
        <f>IF(Erfassung!T15="U",VLOOKUP(Erfassung!T$6,Berechnung!$F$29:$AB$33,ROW()-37,FALSE),"")</f>
        <v/>
      </c>
      <c r="P47" s="103" t="str">
        <f>IF(Erfassung!U15="U",VLOOKUP(Erfassung!U$6,Berechnung!$F$29:$AB$33,ROW()-37,FALSE),"")</f>
        <v/>
      </c>
      <c r="Q47" s="103" t="str">
        <f>IF(Erfassung!V15="U",VLOOKUP(Erfassung!V$6,Berechnung!$F$29:$AB$33,ROW()-37,FALSE),"")</f>
        <v/>
      </c>
      <c r="R47" s="103" t="str">
        <f>IF(Erfassung!W15="U",VLOOKUP(Erfassung!W$6,Berechnung!$F$29:$AB$33,ROW()-37,FALSE),"")</f>
        <v/>
      </c>
      <c r="S47" s="103" t="str">
        <f>IF(Erfassung!X15="U",VLOOKUP(Erfassung!X$6,Berechnung!$F$29:$AB$33,ROW()-37,FALSE),"")</f>
        <v/>
      </c>
      <c r="T47" s="103" t="str">
        <f>IF(Erfassung!Y15="U",VLOOKUP(Erfassung!Y$6,Berechnung!$F$29:$AB$33,ROW()-37,FALSE),"")</f>
        <v/>
      </c>
      <c r="U47" s="103" t="str">
        <f>IF(Erfassung!Z15="U",VLOOKUP(Erfassung!Z$6,Berechnung!$F$29:$AB$33,ROW()-37,FALSE),"")</f>
        <v/>
      </c>
      <c r="V47" s="103" t="str">
        <f>IF(Erfassung!AA15="U",VLOOKUP(Erfassung!AA$6,Berechnung!$F$29:$AB$33,ROW()-37,FALSE),"")</f>
        <v/>
      </c>
      <c r="W47" s="103" t="str">
        <f>IF(Erfassung!AB15="U",VLOOKUP(Erfassung!AB$6,Berechnung!$F$29:$AB$33,ROW()-37,FALSE),"")</f>
        <v/>
      </c>
      <c r="X47" s="103" t="str">
        <f>IF(Erfassung!AC15="U",VLOOKUP(Erfassung!AC$6,Berechnung!$F$29:$AB$33,ROW()-37,FALSE),"")</f>
        <v/>
      </c>
      <c r="Y47" s="103" t="str">
        <f>IF(Erfassung!AD15="U",VLOOKUP(Erfassung!AD$6,Berechnung!$F$29:$AB$33,ROW()-37,FALSE),"")</f>
        <v/>
      </c>
      <c r="Z47" s="103" t="str">
        <f>IF(Erfassung!AE15="U",VLOOKUP(Erfassung!AE$6,Berechnung!$F$29:$AB$33,ROW()-37,FALSE),"")</f>
        <v/>
      </c>
      <c r="AA47" s="103" t="str">
        <f>IF(Erfassung!AF15="U",VLOOKUP(Erfassung!AF$6,Berechnung!$F$29:$AB$33,ROW()-37,FALSE),"")</f>
        <v/>
      </c>
      <c r="AB47" s="103" t="str">
        <f>IF(Erfassung!AG15="U",VLOOKUP(Erfassung!AG$6,Berechnung!$F$29:$AB$33,ROW()-37,FALSE),"")</f>
        <v/>
      </c>
      <c r="AC47" s="103" t="str">
        <f>IF(Erfassung!AH15="U",VLOOKUP(Erfassung!AH$6,Berechnung!$F$29:$AB$33,ROW()-37,FALSE),"")</f>
        <v/>
      </c>
      <c r="AD47" s="103" t="str">
        <f>IF(Erfassung!AI15="U",VLOOKUP(Erfassung!AI$6,Berechnung!$F$29:$AB$33,ROW()-37,FALSE),"")</f>
        <v/>
      </c>
      <c r="AE47" s="103" t="str">
        <f>IF(Erfassung!AJ15="U",VLOOKUP(Erfassung!AJ$6,Berechnung!$F$29:$AB$33,ROW()-37,FALSE),"")</f>
        <v/>
      </c>
      <c r="AF47" s="103" t="str">
        <f>IF(Erfassung!AK15="U",VLOOKUP(Erfassung!AK$6,Berechnung!$F$29:$AB$33,ROW()-37,FALSE),"")</f>
        <v/>
      </c>
      <c r="AG47" s="103" t="str">
        <f>IF(Erfassung!AL15="U",VLOOKUP(Erfassung!AL$6,Berechnung!$F$29:$AB$33,ROW()-37,FALSE),"")</f>
        <v/>
      </c>
      <c r="AH47" s="103" t="str">
        <f>IF(Erfassung!AM15="U",VLOOKUP(Erfassung!AM$6,Berechnung!$F$29:$AB$33,ROW()-37,FALSE),"")</f>
        <v/>
      </c>
      <c r="AI47" s="103" t="str">
        <f>IF(Erfassung!AN15="U",VLOOKUP(Erfassung!AN$6,Berechnung!$F$29:$AB$33,ROW()-37,FALSE),"")</f>
        <v/>
      </c>
      <c r="AJ47" s="103" t="str">
        <f>IF(Erfassung!AO15="U",VLOOKUP(Erfassung!AO$6,Berechnung!$F$29:$AB$33,ROW()-37,FALSE),"")</f>
        <v/>
      </c>
      <c r="AK47" s="104">
        <f t="shared" si="8"/>
        <v>0</v>
      </c>
      <c r="AL47" s="91">
        <f t="shared" si="9"/>
        <v>0</v>
      </c>
    </row>
    <row r="48" spans="3:38" x14ac:dyDescent="0.2">
      <c r="F48" s="103" t="str">
        <f>IF(Erfassung!K16="U",VLOOKUP(Erfassung!K$6,Berechnung!$F$29:$AB$33,ROW()-37,FALSE),"")</f>
        <v/>
      </c>
      <c r="G48" s="103" t="str">
        <f>IF(Erfassung!L16="U",VLOOKUP(Erfassung!L$6,Berechnung!$F$29:$AB$33,ROW()-37,FALSE),"")</f>
        <v/>
      </c>
      <c r="H48" s="103" t="str">
        <f>IF(Erfassung!M16="U",VLOOKUP(Erfassung!M$6,Berechnung!$F$29:$AB$33,ROW()-37,FALSE),"")</f>
        <v/>
      </c>
      <c r="I48" s="103" t="str">
        <f>IF(Erfassung!N16="U",VLOOKUP(Erfassung!N$6,Berechnung!$F$29:$AB$33,ROW()-37,FALSE),"")</f>
        <v/>
      </c>
      <c r="J48" s="103" t="str">
        <f>IF(Erfassung!O16="U",VLOOKUP(Erfassung!O$6,Berechnung!$F$29:$AB$33,ROW()-37,FALSE),"")</f>
        <v/>
      </c>
      <c r="K48" s="103" t="str">
        <f>IF(Erfassung!P16="U",VLOOKUP(Erfassung!P$6,Berechnung!$F$29:$AB$33,ROW()-37,FALSE),"")</f>
        <v/>
      </c>
      <c r="L48" s="103" t="str">
        <f>IF(Erfassung!Q16="U",VLOOKUP(Erfassung!Q$6,Berechnung!$F$29:$AB$33,ROW()-37,FALSE),"")</f>
        <v/>
      </c>
      <c r="M48" s="103" t="str">
        <f>IF(Erfassung!R16="U",VLOOKUP(Erfassung!R$6,Berechnung!$F$29:$AB$33,ROW()-37,FALSE),"")</f>
        <v/>
      </c>
      <c r="N48" s="103" t="str">
        <f>IF(Erfassung!S16="U",VLOOKUP(Erfassung!S$6,Berechnung!$F$29:$AB$33,ROW()-37,FALSE),"")</f>
        <v/>
      </c>
      <c r="O48" s="103" t="str">
        <f>IF(Erfassung!T16="U",VLOOKUP(Erfassung!T$6,Berechnung!$F$29:$AB$33,ROW()-37,FALSE),"")</f>
        <v/>
      </c>
      <c r="P48" s="103" t="str">
        <f>IF(Erfassung!U16="U",VLOOKUP(Erfassung!U$6,Berechnung!$F$29:$AB$33,ROW()-37,FALSE),"")</f>
        <v/>
      </c>
      <c r="Q48" s="103" t="str">
        <f>IF(Erfassung!V16="U",VLOOKUP(Erfassung!V$6,Berechnung!$F$29:$AB$33,ROW()-37,FALSE),"")</f>
        <v/>
      </c>
      <c r="R48" s="103" t="str">
        <f>IF(Erfassung!W16="U",VLOOKUP(Erfassung!W$6,Berechnung!$F$29:$AB$33,ROW()-37,FALSE),"")</f>
        <v/>
      </c>
      <c r="S48" s="103" t="str">
        <f>IF(Erfassung!X16="U",VLOOKUP(Erfassung!X$6,Berechnung!$F$29:$AB$33,ROW()-37,FALSE),"")</f>
        <v/>
      </c>
      <c r="T48" s="103" t="str">
        <f>IF(Erfassung!Y16="U",VLOOKUP(Erfassung!Y$6,Berechnung!$F$29:$AB$33,ROW()-37,FALSE),"")</f>
        <v/>
      </c>
      <c r="U48" s="103" t="str">
        <f>IF(Erfassung!Z16="U",VLOOKUP(Erfassung!Z$6,Berechnung!$F$29:$AB$33,ROW()-37,FALSE),"")</f>
        <v/>
      </c>
      <c r="V48" s="103" t="str">
        <f>IF(Erfassung!AA16="U",VLOOKUP(Erfassung!AA$6,Berechnung!$F$29:$AB$33,ROW()-37,FALSE),"")</f>
        <v/>
      </c>
      <c r="W48" s="103" t="str">
        <f>IF(Erfassung!AB16="U",VLOOKUP(Erfassung!AB$6,Berechnung!$F$29:$AB$33,ROW()-37,FALSE),"")</f>
        <v/>
      </c>
      <c r="X48" s="103" t="str">
        <f>IF(Erfassung!AC16="U",VLOOKUP(Erfassung!AC$6,Berechnung!$F$29:$AB$33,ROW()-37,FALSE),"")</f>
        <v/>
      </c>
      <c r="Y48" s="103" t="str">
        <f>IF(Erfassung!AD16="U",VLOOKUP(Erfassung!AD$6,Berechnung!$F$29:$AB$33,ROW()-37,FALSE),"")</f>
        <v/>
      </c>
      <c r="Z48" s="103" t="str">
        <f>IF(Erfassung!AE16="U",VLOOKUP(Erfassung!AE$6,Berechnung!$F$29:$AB$33,ROW()-37,FALSE),"")</f>
        <v/>
      </c>
      <c r="AA48" s="103" t="str">
        <f>IF(Erfassung!AF16="U",VLOOKUP(Erfassung!AF$6,Berechnung!$F$29:$AB$33,ROW()-37,FALSE),"")</f>
        <v/>
      </c>
      <c r="AB48" s="103" t="str">
        <f>IF(Erfassung!AG16="U",VLOOKUP(Erfassung!AG$6,Berechnung!$F$29:$AB$33,ROW()-37,FALSE),"")</f>
        <v/>
      </c>
      <c r="AC48" s="103" t="str">
        <f>IF(Erfassung!AH16="U",VLOOKUP(Erfassung!AH$6,Berechnung!$F$29:$AB$33,ROW()-37,FALSE),"")</f>
        <v/>
      </c>
      <c r="AD48" s="103" t="str">
        <f>IF(Erfassung!AI16="U",VLOOKUP(Erfassung!AI$6,Berechnung!$F$29:$AB$33,ROW()-37,FALSE),"")</f>
        <v/>
      </c>
      <c r="AE48" s="103" t="str">
        <f>IF(Erfassung!AJ16="U",VLOOKUP(Erfassung!AJ$6,Berechnung!$F$29:$AB$33,ROW()-37,FALSE),"")</f>
        <v/>
      </c>
      <c r="AF48" s="103" t="str">
        <f>IF(Erfassung!AK16="U",VLOOKUP(Erfassung!AK$6,Berechnung!$F$29:$AB$33,ROW()-37,FALSE),"")</f>
        <v/>
      </c>
      <c r="AG48" s="103" t="str">
        <f>IF(Erfassung!AL16="U",VLOOKUP(Erfassung!AL$6,Berechnung!$F$29:$AB$33,ROW()-37,FALSE),"")</f>
        <v/>
      </c>
      <c r="AH48" s="103" t="str">
        <f>IF(Erfassung!AM16="U",VLOOKUP(Erfassung!AM$6,Berechnung!$F$29:$AB$33,ROW()-37,FALSE),"")</f>
        <v/>
      </c>
      <c r="AI48" s="103" t="str">
        <f>IF(Erfassung!AN16="U",VLOOKUP(Erfassung!AN$6,Berechnung!$F$29:$AB$33,ROW()-37,FALSE),"")</f>
        <v/>
      </c>
      <c r="AJ48" s="103" t="str">
        <f>IF(Erfassung!AO16="U",VLOOKUP(Erfassung!AO$6,Berechnung!$F$29:$AB$33,ROW()-37,FALSE),"")</f>
        <v/>
      </c>
      <c r="AK48" s="104">
        <f t="shared" si="8"/>
        <v>0</v>
      </c>
      <c r="AL48" s="91">
        <f t="shared" si="9"/>
        <v>0</v>
      </c>
    </row>
    <row r="49" spans="6:38" x14ac:dyDescent="0.2">
      <c r="F49" s="103" t="str">
        <f>IF(Erfassung!K17="U",VLOOKUP(Erfassung!K$6,Berechnung!$F$29:$AB$33,ROW()-37,FALSE),"")</f>
        <v/>
      </c>
      <c r="G49" s="103" t="str">
        <f>IF(Erfassung!L17="U",VLOOKUP(Erfassung!L$6,Berechnung!$F$29:$AB$33,ROW()-37,FALSE),"")</f>
        <v/>
      </c>
      <c r="H49" s="103" t="str">
        <f>IF(Erfassung!M17="U",VLOOKUP(Erfassung!M$6,Berechnung!$F$29:$AB$33,ROW()-37,FALSE),"")</f>
        <v/>
      </c>
      <c r="I49" s="103" t="str">
        <f>IF(Erfassung!N17="U",VLOOKUP(Erfassung!N$6,Berechnung!$F$29:$AB$33,ROW()-37,FALSE),"")</f>
        <v/>
      </c>
      <c r="J49" s="103" t="str">
        <f>IF(Erfassung!O17="U",VLOOKUP(Erfassung!O$6,Berechnung!$F$29:$AB$33,ROW()-37,FALSE),"")</f>
        <v/>
      </c>
      <c r="K49" s="103" t="str">
        <f>IF(Erfassung!P17="U",VLOOKUP(Erfassung!P$6,Berechnung!$F$29:$AB$33,ROW()-37,FALSE),"")</f>
        <v/>
      </c>
      <c r="L49" s="103" t="str">
        <f>IF(Erfassung!Q17="U",VLOOKUP(Erfassung!Q$6,Berechnung!$F$29:$AB$33,ROW()-37,FALSE),"")</f>
        <v/>
      </c>
      <c r="M49" s="103" t="str">
        <f>IF(Erfassung!R17="U",VLOOKUP(Erfassung!R$6,Berechnung!$F$29:$AB$33,ROW()-37,FALSE),"")</f>
        <v/>
      </c>
      <c r="N49" s="103" t="str">
        <f>IF(Erfassung!S17="U",VLOOKUP(Erfassung!S$6,Berechnung!$F$29:$AB$33,ROW()-37,FALSE),"")</f>
        <v/>
      </c>
      <c r="O49" s="103" t="str">
        <f>IF(Erfassung!T17="U",VLOOKUP(Erfassung!T$6,Berechnung!$F$29:$AB$33,ROW()-37,FALSE),"")</f>
        <v/>
      </c>
      <c r="P49" s="103" t="str">
        <f>IF(Erfassung!U17="U",VLOOKUP(Erfassung!U$6,Berechnung!$F$29:$AB$33,ROW()-37,FALSE),"")</f>
        <v/>
      </c>
      <c r="Q49" s="103" t="str">
        <f>IF(Erfassung!V17="U",VLOOKUP(Erfassung!V$6,Berechnung!$F$29:$AB$33,ROW()-37,FALSE),"")</f>
        <v/>
      </c>
      <c r="R49" s="103" t="str">
        <f>IF(Erfassung!W17="U",VLOOKUP(Erfassung!W$6,Berechnung!$F$29:$AB$33,ROW()-37,FALSE),"")</f>
        <v/>
      </c>
      <c r="S49" s="103" t="str">
        <f>IF(Erfassung!X17="U",VLOOKUP(Erfassung!X$6,Berechnung!$F$29:$AB$33,ROW()-37,FALSE),"")</f>
        <v/>
      </c>
      <c r="T49" s="103" t="str">
        <f>IF(Erfassung!Y17="U",VLOOKUP(Erfassung!Y$6,Berechnung!$F$29:$AB$33,ROW()-37,FALSE),"")</f>
        <v/>
      </c>
      <c r="U49" s="103" t="str">
        <f>IF(Erfassung!Z17="U",VLOOKUP(Erfassung!Z$6,Berechnung!$F$29:$AB$33,ROW()-37,FALSE),"")</f>
        <v/>
      </c>
      <c r="V49" s="103" t="str">
        <f>IF(Erfassung!AA17="U",VLOOKUP(Erfassung!AA$6,Berechnung!$F$29:$AB$33,ROW()-37,FALSE),"")</f>
        <v/>
      </c>
      <c r="W49" s="103" t="str">
        <f>IF(Erfassung!AB17="U",VLOOKUP(Erfassung!AB$6,Berechnung!$F$29:$AB$33,ROW()-37,FALSE),"")</f>
        <v/>
      </c>
      <c r="X49" s="103" t="str">
        <f>IF(Erfassung!AC17="U",VLOOKUP(Erfassung!AC$6,Berechnung!$F$29:$AB$33,ROW()-37,FALSE),"")</f>
        <v/>
      </c>
      <c r="Y49" s="103" t="str">
        <f>IF(Erfassung!AD17="U",VLOOKUP(Erfassung!AD$6,Berechnung!$F$29:$AB$33,ROW()-37,FALSE),"")</f>
        <v/>
      </c>
      <c r="Z49" s="103" t="str">
        <f>IF(Erfassung!AE17="U",VLOOKUP(Erfassung!AE$6,Berechnung!$F$29:$AB$33,ROW()-37,FALSE),"")</f>
        <v/>
      </c>
      <c r="AA49" s="103" t="str">
        <f>IF(Erfassung!AF17="U",VLOOKUP(Erfassung!AF$6,Berechnung!$F$29:$AB$33,ROW()-37,FALSE),"")</f>
        <v/>
      </c>
      <c r="AB49" s="103" t="str">
        <f>IF(Erfassung!AG17="U",VLOOKUP(Erfassung!AG$6,Berechnung!$F$29:$AB$33,ROW()-37,FALSE),"")</f>
        <v/>
      </c>
      <c r="AC49" s="103" t="str">
        <f>IF(Erfassung!AH17="U",VLOOKUP(Erfassung!AH$6,Berechnung!$F$29:$AB$33,ROW()-37,FALSE),"")</f>
        <v/>
      </c>
      <c r="AD49" s="103" t="str">
        <f>IF(Erfassung!AI17="U",VLOOKUP(Erfassung!AI$6,Berechnung!$F$29:$AB$33,ROW()-37,FALSE),"")</f>
        <v/>
      </c>
      <c r="AE49" s="103" t="str">
        <f>IF(Erfassung!AJ17="U",VLOOKUP(Erfassung!AJ$6,Berechnung!$F$29:$AB$33,ROW()-37,FALSE),"")</f>
        <v/>
      </c>
      <c r="AF49" s="103" t="str">
        <f>IF(Erfassung!AK17="U",VLOOKUP(Erfassung!AK$6,Berechnung!$F$29:$AB$33,ROW()-37,FALSE),"")</f>
        <v/>
      </c>
      <c r="AG49" s="103" t="str">
        <f>IF(Erfassung!AL17="U",VLOOKUP(Erfassung!AL$6,Berechnung!$F$29:$AB$33,ROW()-37,FALSE),"")</f>
        <v/>
      </c>
      <c r="AH49" s="103" t="str">
        <f>IF(Erfassung!AM17="U",VLOOKUP(Erfassung!AM$6,Berechnung!$F$29:$AB$33,ROW()-37,FALSE),"")</f>
        <v/>
      </c>
      <c r="AI49" s="103" t="str">
        <f>IF(Erfassung!AN17="U",VLOOKUP(Erfassung!AN$6,Berechnung!$F$29:$AB$33,ROW()-37,FALSE),"")</f>
        <v/>
      </c>
      <c r="AJ49" s="103" t="str">
        <f>IF(Erfassung!AO17="U",VLOOKUP(Erfassung!AO$6,Berechnung!$F$29:$AB$33,ROW()-37,FALSE),"")</f>
        <v/>
      </c>
      <c r="AK49" s="104">
        <f t="shared" si="8"/>
        <v>0</v>
      </c>
      <c r="AL49" s="91">
        <f t="shared" si="9"/>
        <v>0</v>
      </c>
    </row>
    <row r="50" spans="6:38" x14ac:dyDescent="0.2">
      <c r="F50" s="103" t="str">
        <f>IF(Erfassung!K18="U",VLOOKUP(Erfassung!K$6,Berechnung!$F$29:$AB$33,ROW()-37,FALSE),"")</f>
        <v/>
      </c>
      <c r="G50" s="103" t="str">
        <f>IF(Erfassung!L18="U",VLOOKUP(Erfassung!L$6,Berechnung!$F$29:$AB$33,ROW()-37,FALSE),"")</f>
        <v/>
      </c>
      <c r="H50" s="103" t="str">
        <f>IF(Erfassung!M18="U",VLOOKUP(Erfassung!M$6,Berechnung!$F$29:$AB$33,ROW()-37,FALSE),"")</f>
        <v/>
      </c>
      <c r="I50" s="103" t="str">
        <f>IF(Erfassung!N18="U",VLOOKUP(Erfassung!N$6,Berechnung!$F$29:$AB$33,ROW()-37,FALSE),"")</f>
        <v/>
      </c>
      <c r="J50" s="103" t="str">
        <f>IF(Erfassung!O18="U",VLOOKUP(Erfassung!O$6,Berechnung!$F$29:$AB$33,ROW()-37,FALSE),"")</f>
        <v/>
      </c>
      <c r="K50" s="103" t="str">
        <f>IF(Erfassung!P18="U",VLOOKUP(Erfassung!P$6,Berechnung!$F$29:$AB$33,ROW()-37,FALSE),"")</f>
        <v/>
      </c>
      <c r="L50" s="103" t="str">
        <f>IF(Erfassung!Q18="U",VLOOKUP(Erfassung!Q$6,Berechnung!$F$29:$AB$33,ROW()-37,FALSE),"")</f>
        <v/>
      </c>
      <c r="M50" s="103" t="str">
        <f>IF(Erfassung!R18="U",VLOOKUP(Erfassung!R$6,Berechnung!$F$29:$AB$33,ROW()-37,FALSE),"")</f>
        <v/>
      </c>
      <c r="N50" s="103" t="str">
        <f>IF(Erfassung!S18="U",VLOOKUP(Erfassung!S$6,Berechnung!$F$29:$AB$33,ROW()-37,FALSE),"")</f>
        <v/>
      </c>
      <c r="O50" s="103" t="str">
        <f>IF(Erfassung!T18="U",VLOOKUP(Erfassung!T$6,Berechnung!$F$29:$AB$33,ROW()-37,FALSE),"")</f>
        <v/>
      </c>
      <c r="P50" s="103" t="str">
        <f>IF(Erfassung!U18="U",VLOOKUP(Erfassung!U$6,Berechnung!$F$29:$AB$33,ROW()-37,FALSE),"")</f>
        <v/>
      </c>
      <c r="Q50" s="103" t="str">
        <f>IF(Erfassung!V18="U",VLOOKUP(Erfassung!V$6,Berechnung!$F$29:$AB$33,ROW()-37,FALSE),"")</f>
        <v/>
      </c>
      <c r="R50" s="103" t="str">
        <f>IF(Erfassung!W18="U",VLOOKUP(Erfassung!W$6,Berechnung!$F$29:$AB$33,ROW()-37,FALSE),"")</f>
        <v/>
      </c>
      <c r="S50" s="103" t="str">
        <f>IF(Erfassung!X18="U",VLOOKUP(Erfassung!X$6,Berechnung!$F$29:$AB$33,ROW()-37,FALSE),"")</f>
        <v/>
      </c>
      <c r="T50" s="103" t="str">
        <f>IF(Erfassung!Y18="U",VLOOKUP(Erfassung!Y$6,Berechnung!$F$29:$AB$33,ROW()-37,FALSE),"")</f>
        <v/>
      </c>
      <c r="U50" s="103" t="str">
        <f>IF(Erfassung!Z18="U",VLOOKUP(Erfassung!Z$6,Berechnung!$F$29:$AB$33,ROW()-37,FALSE),"")</f>
        <v/>
      </c>
      <c r="V50" s="103" t="str">
        <f>IF(Erfassung!AA18="U",VLOOKUP(Erfassung!AA$6,Berechnung!$F$29:$AB$33,ROW()-37,FALSE),"")</f>
        <v/>
      </c>
      <c r="W50" s="103" t="str">
        <f>IF(Erfassung!AB18="U",VLOOKUP(Erfassung!AB$6,Berechnung!$F$29:$AB$33,ROW()-37,FALSE),"")</f>
        <v/>
      </c>
      <c r="X50" s="103" t="str">
        <f>IF(Erfassung!AC18="U",VLOOKUP(Erfassung!AC$6,Berechnung!$F$29:$AB$33,ROW()-37,FALSE),"")</f>
        <v/>
      </c>
      <c r="Y50" s="103" t="str">
        <f>IF(Erfassung!AD18="U",VLOOKUP(Erfassung!AD$6,Berechnung!$F$29:$AB$33,ROW()-37,FALSE),"")</f>
        <v/>
      </c>
      <c r="Z50" s="103" t="str">
        <f>IF(Erfassung!AE18="U",VLOOKUP(Erfassung!AE$6,Berechnung!$F$29:$AB$33,ROW()-37,FALSE),"")</f>
        <v/>
      </c>
      <c r="AA50" s="103" t="str">
        <f>IF(Erfassung!AF18="U",VLOOKUP(Erfassung!AF$6,Berechnung!$F$29:$AB$33,ROW()-37,FALSE),"")</f>
        <v/>
      </c>
      <c r="AB50" s="103" t="str">
        <f>IF(Erfassung!AG18="U",VLOOKUP(Erfassung!AG$6,Berechnung!$F$29:$AB$33,ROW()-37,FALSE),"")</f>
        <v/>
      </c>
      <c r="AC50" s="103" t="str">
        <f>IF(Erfassung!AH18="U",VLOOKUP(Erfassung!AH$6,Berechnung!$F$29:$AB$33,ROW()-37,FALSE),"")</f>
        <v/>
      </c>
      <c r="AD50" s="103" t="str">
        <f>IF(Erfassung!AI18="U",VLOOKUP(Erfassung!AI$6,Berechnung!$F$29:$AB$33,ROW()-37,FALSE),"")</f>
        <v/>
      </c>
      <c r="AE50" s="103" t="str">
        <f>IF(Erfassung!AJ18="U",VLOOKUP(Erfassung!AJ$6,Berechnung!$F$29:$AB$33,ROW()-37,FALSE),"")</f>
        <v/>
      </c>
      <c r="AF50" s="103" t="str">
        <f>IF(Erfassung!AK18="U",VLOOKUP(Erfassung!AK$6,Berechnung!$F$29:$AB$33,ROW()-37,FALSE),"")</f>
        <v/>
      </c>
      <c r="AG50" s="103" t="str">
        <f>IF(Erfassung!AL18="U",VLOOKUP(Erfassung!AL$6,Berechnung!$F$29:$AB$33,ROW()-37,FALSE),"")</f>
        <v/>
      </c>
      <c r="AH50" s="103" t="str">
        <f>IF(Erfassung!AM18="U",VLOOKUP(Erfassung!AM$6,Berechnung!$F$29:$AB$33,ROW()-37,FALSE),"")</f>
        <v/>
      </c>
      <c r="AI50" s="103" t="str">
        <f>IF(Erfassung!AN18="U",VLOOKUP(Erfassung!AN$6,Berechnung!$F$29:$AB$33,ROW()-37,FALSE),"")</f>
        <v/>
      </c>
      <c r="AJ50" s="103" t="str">
        <f>IF(Erfassung!AO18="U",VLOOKUP(Erfassung!AO$6,Berechnung!$F$29:$AB$33,ROW()-37,FALSE),"")</f>
        <v/>
      </c>
      <c r="AK50" s="104">
        <f t="shared" si="8"/>
        <v>0</v>
      </c>
      <c r="AL50" s="91">
        <f t="shared" si="9"/>
        <v>0</v>
      </c>
    </row>
    <row r="51" spans="6:38" x14ac:dyDescent="0.2">
      <c r="F51" s="103" t="str">
        <f>IF(Erfassung!K19="U",VLOOKUP(Erfassung!K$6,Berechnung!$F$29:$AB$33,ROW()-37,FALSE),"")</f>
        <v/>
      </c>
      <c r="G51" s="103" t="str">
        <f>IF(Erfassung!L19="U",VLOOKUP(Erfassung!L$6,Berechnung!$F$29:$AB$33,ROW()-37,FALSE),"")</f>
        <v/>
      </c>
      <c r="H51" s="103" t="str">
        <f>IF(Erfassung!M19="U",VLOOKUP(Erfassung!M$6,Berechnung!$F$29:$AB$33,ROW()-37,FALSE),"")</f>
        <v/>
      </c>
      <c r="I51" s="103" t="str">
        <f>IF(Erfassung!N19="U",VLOOKUP(Erfassung!N$6,Berechnung!$F$29:$AB$33,ROW()-37,FALSE),"")</f>
        <v/>
      </c>
      <c r="J51" s="103" t="str">
        <f>IF(Erfassung!O19="U",VLOOKUP(Erfassung!O$6,Berechnung!$F$29:$AB$33,ROW()-37,FALSE),"")</f>
        <v/>
      </c>
      <c r="K51" s="103" t="str">
        <f>IF(Erfassung!P19="U",VLOOKUP(Erfassung!P$6,Berechnung!$F$29:$AB$33,ROW()-37,FALSE),"")</f>
        <v/>
      </c>
      <c r="L51" s="103" t="str">
        <f>IF(Erfassung!Q19="U",VLOOKUP(Erfassung!Q$6,Berechnung!$F$29:$AB$33,ROW()-37,FALSE),"")</f>
        <v/>
      </c>
      <c r="M51" s="103" t="str">
        <f>IF(Erfassung!R19="U",VLOOKUP(Erfassung!R$6,Berechnung!$F$29:$AB$33,ROW()-37,FALSE),"")</f>
        <v/>
      </c>
      <c r="N51" s="103" t="str">
        <f>IF(Erfassung!S19="U",VLOOKUP(Erfassung!S$6,Berechnung!$F$29:$AB$33,ROW()-37,FALSE),"")</f>
        <v/>
      </c>
      <c r="O51" s="103" t="str">
        <f>IF(Erfassung!T19="U",VLOOKUP(Erfassung!T$6,Berechnung!$F$29:$AB$33,ROW()-37,FALSE),"")</f>
        <v/>
      </c>
      <c r="P51" s="103" t="str">
        <f>IF(Erfassung!U19="U",VLOOKUP(Erfassung!U$6,Berechnung!$F$29:$AB$33,ROW()-37,FALSE),"")</f>
        <v/>
      </c>
      <c r="Q51" s="103" t="str">
        <f>IF(Erfassung!V19="U",VLOOKUP(Erfassung!V$6,Berechnung!$F$29:$AB$33,ROW()-37,FALSE),"")</f>
        <v/>
      </c>
      <c r="R51" s="103" t="str">
        <f>IF(Erfassung!W19="U",VLOOKUP(Erfassung!W$6,Berechnung!$F$29:$AB$33,ROW()-37,FALSE),"")</f>
        <v/>
      </c>
      <c r="S51" s="103" t="str">
        <f>IF(Erfassung!X19="U",VLOOKUP(Erfassung!X$6,Berechnung!$F$29:$AB$33,ROW()-37,FALSE),"")</f>
        <v/>
      </c>
      <c r="T51" s="103" t="str">
        <f>IF(Erfassung!Y19="U",VLOOKUP(Erfassung!Y$6,Berechnung!$F$29:$AB$33,ROW()-37,FALSE),"")</f>
        <v/>
      </c>
      <c r="U51" s="103" t="str">
        <f>IF(Erfassung!Z19="U",VLOOKUP(Erfassung!Z$6,Berechnung!$F$29:$AB$33,ROW()-37,FALSE),"")</f>
        <v/>
      </c>
      <c r="V51" s="103" t="str">
        <f>IF(Erfassung!AA19="U",VLOOKUP(Erfassung!AA$6,Berechnung!$F$29:$AB$33,ROW()-37,FALSE),"")</f>
        <v/>
      </c>
      <c r="W51" s="103" t="str">
        <f>IF(Erfassung!AB19="U",VLOOKUP(Erfassung!AB$6,Berechnung!$F$29:$AB$33,ROW()-37,FALSE),"")</f>
        <v/>
      </c>
      <c r="X51" s="103" t="str">
        <f>IF(Erfassung!AC19="U",VLOOKUP(Erfassung!AC$6,Berechnung!$F$29:$AB$33,ROW()-37,FALSE),"")</f>
        <v/>
      </c>
      <c r="Y51" s="103" t="str">
        <f>IF(Erfassung!AD19="U",VLOOKUP(Erfassung!AD$6,Berechnung!$F$29:$AB$33,ROW()-37,FALSE),"")</f>
        <v/>
      </c>
      <c r="Z51" s="103" t="str">
        <f>IF(Erfassung!AE19="U",VLOOKUP(Erfassung!AE$6,Berechnung!$F$29:$AB$33,ROW()-37,FALSE),"")</f>
        <v/>
      </c>
      <c r="AA51" s="103" t="str">
        <f>IF(Erfassung!AF19="U",VLOOKUP(Erfassung!AF$6,Berechnung!$F$29:$AB$33,ROW()-37,FALSE),"")</f>
        <v/>
      </c>
      <c r="AB51" s="103" t="str">
        <f>IF(Erfassung!AG19="U",VLOOKUP(Erfassung!AG$6,Berechnung!$F$29:$AB$33,ROW()-37,FALSE),"")</f>
        <v/>
      </c>
      <c r="AC51" s="103" t="str">
        <f>IF(Erfassung!AH19="U",VLOOKUP(Erfassung!AH$6,Berechnung!$F$29:$AB$33,ROW()-37,FALSE),"")</f>
        <v/>
      </c>
      <c r="AD51" s="103" t="str">
        <f>IF(Erfassung!AI19="U",VLOOKUP(Erfassung!AI$6,Berechnung!$F$29:$AB$33,ROW()-37,FALSE),"")</f>
        <v/>
      </c>
      <c r="AE51" s="103" t="str">
        <f>IF(Erfassung!AJ19="U",VLOOKUP(Erfassung!AJ$6,Berechnung!$F$29:$AB$33,ROW()-37,FALSE),"")</f>
        <v/>
      </c>
      <c r="AF51" s="103" t="str">
        <f>IF(Erfassung!AK19="U",VLOOKUP(Erfassung!AK$6,Berechnung!$F$29:$AB$33,ROW()-37,FALSE),"")</f>
        <v/>
      </c>
      <c r="AG51" s="103" t="str">
        <f>IF(Erfassung!AL19="U",VLOOKUP(Erfassung!AL$6,Berechnung!$F$29:$AB$33,ROW()-37,FALSE),"")</f>
        <v/>
      </c>
      <c r="AH51" s="103" t="str">
        <f>IF(Erfassung!AM19="U",VLOOKUP(Erfassung!AM$6,Berechnung!$F$29:$AB$33,ROW()-37,FALSE),"")</f>
        <v/>
      </c>
      <c r="AI51" s="103" t="str">
        <f>IF(Erfassung!AN19="U",VLOOKUP(Erfassung!AN$6,Berechnung!$F$29:$AB$33,ROW()-37,FALSE),"")</f>
        <v/>
      </c>
      <c r="AJ51" s="103" t="str">
        <f>IF(Erfassung!AO19="U",VLOOKUP(Erfassung!AO$6,Berechnung!$F$29:$AB$33,ROW()-37,FALSE),"")</f>
        <v/>
      </c>
      <c r="AK51" s="104">
        <f t="shared" si="8"/>
        <v>0</v>
      </c>
      <c r="AL51" s="91">
        <f t="shared" si="9"/>
        <v>0</v>
      </c>
    </row>
    <row r="52" spans="6:38" x14ac:dyDescent="0.2">
      <c r="F52" s="103" t="str">
        <f>IF(Erfassung!K20="U",VLOOKUP(Erfassung!K$6,Berechnung!$F$29:$AB$33,ROW()-37,FALSE),"")</f>
        <v/>
      </c>
      <c r="G52" s="103" t="str">
        <f>IF(Erfassung!L20="U",VLOOKUP(Erfassung!L$6,Berechnung!$F$29:$AB$33,ROW()-37,FALSE),"")</f>
        <v/>
      </c>
      <c r="H52" s="103" t="str">
        <f>IF(Erfassung!M20="U",VLOOKUP(Erfassung!M$6,Berechnung!$F$29:$AB$33,ROW()-37,FALSE),"")</f>
        <v/>
      </c>
      <c r="I52" s="103" t="str">
        <f>IF(Erfassung!N20="U",VLOOKUP(Erfassung!N$6,Berechnung!$F$29:$AB$33,ROW()-37,FALSE),"")</f>
        <v/>
      </c>
      <c r="J52" s="103" t="str">
        <f>IF(Erfassung!O20="U",VLOOKUP(Erfassung!O$6,Berechnung!$F$29:$AB$33,ROW()-37,FALSE),"")</f>
        <v/>
      </c>
      <c r="K52" s="103" t="str">
        <f>IF(Erfassung!P20="U",VLOOKUP(Erfassung!P$6,Berechnung!$F$29:$AB$33,ROW()-37,FALSE),"")</f>
        <v/>
      </c>
      <c r="L52" s="103" t="str">
        <f>IF(Erfassung!Q20="U",VLOOKUP(Erfassung!Q$6,Berechnung!$F$29:$AB$33,ROW()-37,FALSE),"")</f>
        <v/>
      </c>
      <c r="M52" s="103" t="str">
        <f>IF(Erfassung!R20="U",VLOOKUP(Erfassung!R$6,Berechnung!$F$29:$AB$33,ROW()-37,FALSE),"")</f>
        <v/>
      </c>
      <c r="N52" s="103" t="str">
        <f>IF(Erfassung!S20="U",VLOOKUP(Erfassung!S$6,Berechnung!$F$29:$AB$33,ROW()-37,FALSE),"")</f>
        <v/>
      </c>
      <c r="O52" s="103" t="str">
        <f>IF(Erfassung!T20="U",VLOOKUP(Erfassung!T$6,Berechnung!$F$29:$AB$33,ROW()-37,FALSE),"")</f>
        <v/>
      </c>
      <c r="P52" s="103" t="str">
        <f>IF(Erfassung!U20="U",VLOOKUP(Erfassung!U$6,Berechnung!$F$29:$AB$33,ROW()-37,FALSE),"")</f>
        <v/>
      </c>
      <c r="Q52" s="103" t="str">
        <f>IF(Erfassung!V20="U",VLOOKUP(Erfassung!V$6,Berechnung!$F$29:$AB$33,ROW()-37,FALSE),"")</f>
        <v/>
      </c>
      <c r="R52" s="103" t="str">
        <f>IF(Erfassung!W20="U",VLOOKUP(Erfassung!W$6,Berechnung!$F$29:$AB$33,ROW()-37,FALSE),"")</f>
        <v/>
      </c>
      <c r="S52" s="103" t="str">
        <f>IF(Erfassung!X20="U",VLOOKUP(Erfassung!X$6,Berechnung!$F$29:$AB$33,ROW()-37,FALSE),"")</f>
        <v/>
      </c>
      <c r="T52" s="103" t="str">
        <f>IF(Erfassung!Y20="U",VLOOKUP(Erfassung!Y$6,Berechnung!$F$29:$AB$33,ROW()-37,FALSE),"")</f>
        <v/>
      </c>
      <c r="U52" s="103" t="str">
        <f>IF(Erfassung!Z20="U",VLOOKUP(Erfassung!Z$6,Berechnung!$F$29:$AB$33,ROW()-37,FALSE),"")</f>
        <v/>
      </c>
      <c r="V52" s="103" t="str">
        <f>IF(Erfassung!AA20="U",VLOOKUP(Erfassung!AA$6,Berechnung!$F$29:$AB$33,ROW()-37,FALSE),"")</f>
        <v/>
      </c>
      <c r="W52" s="103" t="str">
        <f>IF(Erfassung!AB20="U",VLOOKUP(Erfassung!AB$6,Berechnung!$F$29:$AB$33,ROW()-37,FALSE),"")</f>
        <v/>
      </c>
      <c r="X52" s="103" t="str">
        <f>IF(Erfassung!AC20="U",VLOOKUP(Erfassung!AC$6,Berechnung!$F$29:$AB$33,ROW()-37,FALSE),"")</f>
        <v/>
      </c>
      <c r="Y52" s="103" t="str">
        <f>IF(Erfassung!AD20="U",VLOOKUP(Erfassung!AD$6,Berechnung!$F$29:$AB$33,ROW()-37,FALSE),"")</f>
        <v/>
      </c>
      <c r="Z52" s="103" t="str">
        <f>IF(Erfassung!AE20="U",VLOOKUP(Erfassung!AE$6,Berechnung!$F$29:$AB$33,ROW()-37,FALSE),"")</f>
        <v/>
      </c>
      <c r="AA52" s="103" t="str">
        <f>IF(Erfassung!AF20="U",VLOOKUP(Erfassung!AF$6,Berechnung!$F$29:$AB$33,ROW()-37,FALSE),"")</f>
        <v/>
      </c>
      <c r="AB52" s="103" t="str">
        <f>IF(Erfassung!AG20="U",VLOOKUP(Erfassung!AG$6,Berechnung!$F$29:$AB$33,ROW()-37,FALSE),"")</f>
        <v/>
      </c>
      <c r="AC52" s="103" t="str">
        <f>IF(Erfassung!AH20="U",VLOOKUP(Erfassung!AH$6,Berechnung!$F$29:$AB$33,ROW()-37,FALSE),"")</f>
        <v/>
      </c>
      <c r="AD52" s="103" t="str">
        <f>IF(Erfassung!AI20="U",VLOOKUP(Erfassung!AI$6,Berechnung!$F$29:$AB$33,ROW()-37,FALSE),"")</f>
        <v/>
      </c>
      <c r="AE52" s="103" t="str">
        <f>IF(Erfassung!AJ20="U",VLOOKUP(Erfassung!AJ$6,Berechnung!$F$29:$AB$33,ROW()-37,FALSE),"")</f>
        <v/>
      </c>
      <c r="AF52" s="103" t="str">
        <f>IF(Erfassung!AK20="U",VLOOKUP(Erfassung!AK$6,Berechnung!$F$29:$AB$33,ROW()-37,FALSE),"")</f>
        <v/>
      </c>
      <c r="AG52" s="103" t="str">
        <f>IF(Erfassung!AL20="U",VLOOKUP(Erfassung!AL$6,Berechnung!$F$29:$AB$33,ROW()-37,FALSE),"")</f>
        <v/>
      </c>
      <c r="AH52" s="103" t="str">
        <f>IF(Erfassung!AM20="U",VLOOKUP(Erfassung!AM$6,Berechnung!$F$29:$AB$33,ROW()-37,FALSE),"")</f>
        <v/>
      </c>
      <c r="AI52" s="103" t="str">
        <f>IF(Erfassung!AN20="U",VLOOKUP(Erfassung!AN$6,Berechnung!$F$29:$AB$33,ROW()-37,FALSE),"")</f>
        <v/>
      </c>
      <c r="AJ52" s="103" t="str">
        <f>IF(Erfassung!AO20="U",VLOOKUP(Erfassung!AO$6,Berechnung!$F$29:$AB$33,ROW()-37,FALSE),"")</f>
        <v/>
      </c>
      <c r="AK52" s="104">
        <f t="shared" si="8"/>
        <v>0</v>
      </c>
      <c r="AL52" s="91">
        <f t="shared" si="9"/>
        <v>0</v>
      </c>
    </row>
    <row r="53" spans="6:38" x14ac:dyDescent="0.2">
      <c r="F53" s="103" t="str">
        <f>IF(Erfassung!K21="U",VLOOKUP(Erfassung!K$6,Berechnung!$F$29:$AB$33,ROW()-37,FALSE),"")</f>
        <v/>
      </c>
      <c r="G53" s="103" t="str">
        <f>IF(Erfassung!L21="U",VLOOKUP(Erfassung!L$6,Berechnung!$F$29:$AB$33,ROW()-37,FALSE),"")</f>
        <v/>
      </c>
      <c r="H53" s="103" t="str">
        <f>IF(Erfassung!M21="U",VLOOKUP(Erfassung!M$6,Berechnung!$F$29:$AB$33,ROW()-37,FALSE),"")</f>
        <v/>
      </c>
      <c r="I53" s="103" t="str">
        <f>IF(Erfassung!N21="U",VLOOKUP(Erfassung!N$6,Berechnung!$F$29:$AB$33,ROW()-37,FALSE),"")</f>
        <v/>
      </c>
      <c r="J53" s="103" t="str">
        <f>IF(Erfassung!O21="U",VLOOKUP(Erfassung!O$6,Berechnung!$F$29:$AB$33,ROW()-37,FALSE),"")</f>
        <v/>
      </c>
      <c r="K53" s="103" t="str">
        <f>IF(Erfassung!P21="U",VLOOKUP(Erfassung!P$6,Berechnung!$F$29:$AB$33,ROW()-37,FALSE),"")</f>
        <v/>
      </c>
      <c r="L53" s="103" t="str">
        <f>IF(Erfassung!Q21="U",VLOOKUP(Erfassung!Q$6,Berechnung!$F$29:$AB$33,ROW()-37,FALSE),"")</f>
        <v/>
      </c>
      <c r="M53" s="103" t="str">
        <f>IF(Erfassung!R21="U",VLOOKUP(Erfassung!R$6,Berechnung!$F$29:$AB$33,ROW()-37,FALSE),"")</f>
        <v/>
      </c>
      <c r="N53" s="103" t="str">
        <f>IF(Erfassung!S21="U",VLOOKUP(Erfassung!S$6,Berechnung!$F$29:$AB$33,ROW()-37,FALSE),"")</f>
        <v/>
      </c>
      <c r="O53" s="103" t="str">
        <f>IF(Erfassung!T21="U",VLOOKUP(Erfassung!T$6,Berechnung!$F$29:$AB$33,ROW()-37,FALSE),"")</f>
        <v/>
      </c>
      <c r="P53" s="103" t="str">
        <f>IF(Erfassung!U21="U",VLOOKUP(Erfassung!U$6,Berechnung!$F$29:$AB$33,ROW()-37,FALSE),"")</f>
        <v/>
      </c>
      <c r="Q53" s="103" t="str">
        <f>IF(Erfassung!V21="U",VLOOKUP(Erfassung!V$6,Berechnung!$F$29:$AB$33,ROW()-37,FALSE),"")</f>
        <v/>
      </c>
      <c r="R53" s="103" t="str">
        <f>IF(Erfassung!W21="U",VLOOKUP(Erfassung!W$6,Berechnung!$F$29:$AB$33,ROW()-37,FALSE),"")</f>
        <v/>
      </c>
      <c r="S53" s="103" t="str">
        <f>IF(Erfassung!X21="U",VLOOKUP(Erfassung!X$6,Berechnung!$F$29:$AB$33,ROW()-37,FALSE),"")</f>
        <v/>
      </c>
      <c r="T53" s="103" t="str">
        <f>IF(Erfassung!Y21="U",VLOOKUP(Erfassung!Y$6,Berechnung!$F$29:$AB$33,ROW()-37,FALSE),"")</f>
        <v/>
      </c>
      <c r="U53" s="103" t="str">
        <f>IF(Erfassung!Z21="U",VLOOKUP(Erfassung!Z$6,Berechnung!$F$29:$AB$33,ROW()-37,FALSE),"")</f>
        <v/>
      </c>
      <c r="V53" s="103" t="str">
        <f>IF(Erfassung!AA21="U",VLOOKUP(Erfassung!AA$6,Berechnung!$F$29:$AB$33,ROW()-37,FALSE),"")</f>
        <v/>
      </c>
      <c r="W53" s="103" t="str">
        <f>IF(Erfassung!AB21="U",VLOOKUP(Erfassung!AB$6,Berechnung!$F$29:$AB$33,ROW()-37,FALSE),"")</f>
        <v/>
      </c>
      <c r="X53" s="103" t="str">
        <f>IF(Erfassung!AC21="U",VLOOKUP(Erfassung!AC$6,Berechnung!$F$29:$AB$33,ROW()-37,FALSE),"")</f>
        <v/>
      </c>
      <c r="Y53" s="103" t="str">
        <f>IF(Erfassung!AD21="U",VLOOKUP(Erfassung!AD$6,Berechnung!$F$29:$AB$33,ROW()-37,FALSE),"")</f>
        <v/>
      </c>
      <c r="Z53" s="103" t="str">
        <f>IF(Erfassung!AE21="U",VLOOKUP(Erfassung!AE$6,Berechnung!$F$29:$AB$33,ROW()-37,FALSE),"")</f>
        <v/>
      </c>
      <c r="AA53" s="103" t="str">
        <f>IF(Erfassung!AF21="U",VLOOKUP(Erfassung!AF$6,Berechnung!$F$29:$AB$33,ROW()-37,FALSE),"")</f>
        <v/>
      </c>
      <c r="AB53" s="103" t="str">
        <f>IF(Erfassung!AG21="U",VLOOKUP(Erfassung!AG$6,Berechnung!$F$29:$AB$33,ROW()-37,FALSE),"")</f>
        <v/>
      </c>
      <c r="AC53" s="103" t="str">
        <f>IF(Erfassung!AH21="U",VLOOKUP(Erfassung!AH$6,Berechnung!$F$29:$AB$33,ROW()-37,FALSE),"")</f>
        <v/>
      </c>
      <c r="AD53" s="103" t="str">
        <f>IF(Erfassung!AI21="U",VLOOKUP(Erfassung!AI$6,Berechnung!$F$29:$AB$33,ROW()-37,FALSE),"")</f>
        <v/>
      </c>
      <c r="AE53" s="103" t="str">
        <f>IF(Erfassung!AJ21="U",VLOOKUP(Erfassung!AJ$6,Berechnung!$F$29:$AB$33,ROW()-37,FALSE),"")</f>
        <v/>
      </c>
      <c r="AF53" s="103" t="str">
        <f>IF(Erfassung!AK21="U",VLOOKUP(Erfassung!AK$6,Berechnung!$F$29:$AB$33,ROW()-37,FALSE),"")</f>
        <v/>
      </c>
      <c r="AG53" s="103" t="str">
        <f>IF(Erfassung!AL21="U",VLOOKUP(Erfassung!AL$6,Berechnung!$F$29:$AB$33,ROW()-37,FALSE),"")</f>
        <v/>
      </c>
      <c r="AH53" s="103" t="str">
        <f>IF(Erfassung!AM21="U",VLOOKUP(Erfassung!AM$6,Berechnung!$F$29:$AB$33,ROW()-37,FALSE),"")</f>
        <v/>
      </c>
      <c r="AI53" s="103" t="str">
        <f>IF(Erfassung!AN21="U",VLOOKUP(Erfassung!AN$6,Berechnung!$F$29:$AB$33,ROW()-37,FALSE),"")</f>
        <v/>
      </c>
      <c r="AJ53" s="103" t="str">
        <f>IF(Erfassung!AO21="U",VLOOKUP(Erfassung!AO$6,Berechnung!$F$29:$AB$33,ROW()-37,FALSE),"")</f>
        <v/>
      </c>
      <c r="AK53" s="104">
        <f t="shared" si="8"/>
        <v>0</v>
      </c>
      <c r="AL53" s="91">
        <f t="shared" si="9"/>
        <v>0</v>
      </c>
    </row>
    <row r="54" spans="6:38" x14ac:dyDescent="0.2">
      <c r="F54" s="103" t="str">
        <f>IF(Erfassung!K22="U",VLOOKUP(Erfassung!K$6,Berechnung!$F$29:$AB$33,ROW()-37,FALSE),"")</f>
        <v/>
      </c>
      <c r="G54" s="103" t="str">
        <f>IF(Erfassung!L22="U",VLOOKUP(Erfassung!L$6,Berechnung!$F$29:$AB$33,ROW()-37,FALSE),"")</f>
        <v/>
      </c>
      <c r="H54" s="103" t="str">
        <f>IF(Erfassung!M22="U",VLOOKUP(Erfassung!M$6,Berechnung!$F$29:$AB$33,ROW()-37,FALSE),"")</f>
        <v/>
      </c>
      <c r="I54" s="103" t="str">
        <f>IF(Erfassung!N22="U",VLOOKUP(Erfassung!N$6,Berechnung!$F$29:$AB$33,ROW()-37,FALSE),"")</f>
        <v/>
      </c>
      <c r="J54" s="103" t="str">
        <f>IF(Erfassung!O22="U",VLOOKUP(Erfassung!O$6,Berechnung!$F$29:$AB$33,ROW()-37,FALSE),"")</f>
        <v/>
      </c>
      <c r="K54" s="103" t="str">
        <f>IF(Erfassung!P22="U",VLOOKUP(Erfassung!P$6,Berechnung!$F$29:$AB$33,ROW()-37,FALSE),"")</f>
        <v/>
      </c>
      <c r="L54" s="103" t="str">
        <f>IF(Erfassung!Q22="U",VLOOKUP(Erfassung!Q$6,Berechnung!$F$29:$AB$33,ROW()-37,FALSE),"")</f>
        <v/>
      </c>
      <c r="M54" s="103" t="str">
        <f>IF(Erfassung!R22="U",VLOOKUP(Erfassung!R$6,Berechnung!$F$29:$AB$33,ROW()-37,FALSE),"")</f>
        <v/>
      </c>
      <c r="N54" s="103" t="str">
        <f>IF(Erfassung!S22="U",VLOOKUP(Erfassung!S$6,Berechnung!$F$29:$AB$33,ROW()-37,FALSE),"")</f>
        <v/>
      </c>
      <c r="O54" s="103" t="str">
        <f>IF(Erfassung!T22="U",VLOOKUP(Erfassung!T$6,Berechnung!$F$29:$AB$33,ROW()-37,FALSE),"")</f>
        <v/>
      </c>
      <c r="P54" s="103" t="str">
        <f>IF(Erfassung!U22="U",VLOOKUP(Erfassung!U$6,Berechnung!$F$29:$AB$33,ROW()-37,FALSE),"")</f>
        <v/>
      </c>
      <c r="Q54" s="103" t="str">
        <f>IF(Erfassung!V22="U",VLOOKUP(Erfassung!V$6,Berechnung!$F$29:$AB$33,ROW()-37,FALSE),"")</f>
        <v/>
      </c>
      <c r="R54" s="103" t="str">
        <f>IF(Erfassung!W22="U",VLOOKUP(Erfassung!W$6,Berechnung!$F$29:$AB$33,ROW()-37,FALSE),"")</f>
        <v/>
      </c>
      <c r="S54" s="103" t="str">
        <f>IF(Erfassung!X22="U",VLOOKUP(Erfassung!X$6,Berechnung!$F$29:$AB$33,ROW()-37,FALSE),"")</f>
        <v/>
      </c>
      <c r="T54" s="103" t="str">
        <f>IF(Erfassung!Y22="U",VLOOKUP(Erfassung!Y$6,Berechnung!$F$29:$AB$33,ROW()-37,FALSE),"")</f>
        <v/>
      </c>
      <c r="U54" s="103" t="str">
        <f>IF(Erfassung!Z22="U",VLOOKUP(Erfassung!Z$6,Berechnung!$F$29:$AB$33,ROW()-37,FALSE),"")</f>
        <v/>
      </c>
      <c r="V54" s="103" t="str">
        <f>IF(Erfassung!AA22="U",VLOOKUP(Erfassung!AA$6,Berechnung!$F$29:$AB$33,ROW()-37,FALSE),"")</f>
        <v/>
      </c>
      <c r="W54" s="103" t="str">
        <f>IF(Erfassung!AB22="U",VLOOKUP(Erfassung!AB$6,Berechnung!$F$29:$AB$33,ROW()-37,FALSE),"")</f>
        <v/>
      </c>
      <c r="X54" s="103" t="str">
        <f>IF(Erfassung!AC22="U",VLOOKUP(Erfassung!AC$6,Berechnung!$F$29:$AB$33,ROW()-37,FALSE),"")</f>
        <v/>
      </c>
      <c r="Y54" s="103" t="str">
        <f>IF(Erfassung!AD22="U",VLOOKUP(Erfassung!AD$6,Berechnung!$F$29:$AB$33,ROW()-37,FALSE),"")</f>
        <v/>
      </c>
      <c r="Z54" s="103" t="str">
        <f>IF(Erfassung!AE22="U",VLOOKUP(Erfassung!AE$6,Berechnung!$F$29:$AB$33,ROW()-37,FALSE),"")</f>
        <v/>
      </c>
      <c r="AA54" s="103" t="str">
        <f>IF(Erfassung!AF22="U",VLOOKUP(Erfassung!AF$6,Berechnung!$F$29:$AB$33,ROW()-37,FALSE),"")</f>
        <v/>
      </c>
      <c r="AB54" s="103" t="str">
        <f>IF(Erfassung!AG22="U",VLOOKUP(Erfassung!AG$6,Berechnung!$F$29:$AB$33,ROW()-37,FALSE),"")</f>
        <v/>
      </c>
      <c r="AC54" s="103" t="str">
        <f>IF(Erfassung!AH22="U",VLOOKUP(Erfassung!AH$6,Berechnung!$F$29:$AB$33,ROW()-37,FALSE),"")</f>
        <v/>
      </c>
      <c r="AD54" s="103" t="str">
        <f>IF(Erfassung!AI22="U",VLOOKUP(Erfassung!AI$6,Berechnung!$F$29:$AB$33,ROW()-37,FALSE),"")</f>
        <v/>
      </c>
      <c r="AE54" s="103" t="str">
        <f>IF(Erfassung!AJ22="U",VLOOKUP(Erfassung!AJ$6,Berechnung!$F$29:$AB$33,ROW()-37,FALSE),"")</f>
        <v/>
      </c>
      <c r="AF54" s="103" t="str">
        <f>IF(Erfassung!AK22="U",VLOOKUP(Erfassung!AK$6,Berechnung!$F$29:$AB$33,ROW()-37,FALSE),"")</f>
        <v/>
      </c>
      <c r="AG54" s="103" t="str">
        <f>IF(Erfassung!AL22="U",VLOOKUP(Erfassung!AL$6,Berechnung!$F$29:$AB$33,ROW()-37,FALSE),"")</f>
        <v/>
      </c>
      <c r="AH54" s="103" t="str">
        <f>IF(Erfassung!AM22="U",VLOOKUP(Erfassung!AM$6,Berechnung!$F$29:$AB$33,ROW()-37,FALSE),"")</f>
        <v/>
      </c>
      <c r="AI54" s="103" t="str">
        <f>IF(Erfassung!AN22="U",VLOOKUP(Erfassung!AN$6,Berechnung!$F$29:$AB$33,ROW()-37,FALSE),"")</f>
        <v/>
      </c>
      <c r="AJ54" s="103" t="str">
        <f>IF(Erfassung!AO22="U",VLOOKUP(Erfassung!AO$6,Berechnung!$F$29:$AB$33,ROW()-37,FALSE),"")</f>
        <v/>
      </c>
      <c r="AK54" s="104">
        <f t="shared" si="8"/>
        <v>0</v>
      </c>
      <c r="AL54" s="91">
        <f t="shared" si="9"/>
        <v>0</v>
      </c>
    </row>
    <row r="55" spans="6:38" x14ac:dyDescent="0.2">
      <c r="F55" s="103" t="str">
        <f>IF(Erfassung!K23="U",VLOOKUP(Erfassung!K$6,Berechnung!$F$29:$AB$33,ROW()-37,FALSE),"")</f>
        <v/>
      </c>
      <c r="G55" s="103" t="str">
        <f>IF(Erfassung!L23="U",VLOOKUP(Erfassung!L$6,Berechnung!$F$29:$AB$33,ROW()-37,FALSE),"")</f>
        <v/>
      </c>
      <c r="H55" s="103" t="str">
        <f>IF(Erfassung!M23="U",VLOOKUP(Erfassung!M$6,Berechnung!$F$29:$AB$33,ROW()-37,FALSE),"")</f>
        <v/>
      </c>
      <c r="I55" s="103" t="str">
        <f>IF(Erfassung!N23="U",VLOOKUP(Erfassung!N$6,Berechnung!$F$29:$AB$33,ROW()-37,FALSE),"")</f>
        <v/>
      </c>
      <c r="J55" s="103" t="str">
        <f>IF(Erfassung!O23="U",VLOOKUP(Erfassung!O$6,Berechnung!$F$29:$AB$33,ROW()-37,FALSE),"")</f>
        <v/>
      </c>
      <c r="K55" s="103" t="str">
        <f>IF(Erfassung!P23="U",VLOOKUP(Erfassung!P$6,Berechnung!$F$29:$AB$33,ROW()-37,FALSE),"")</f>
        <v/>
      </c>
      <c r="L55" s="103" t="str">
        <f>IF(Erfassung!Q23="U",VLOOKUP(Erfassung!Q$6,Berechnung!$F$29:$AB$33,ROW()-37,FALSE),"")</f>
        <v/>
      </c>
      <c r="M55" s="103" t="str">
        <f>IF(Erfassung!R23="U",VLOOKUP(Erfassung!R$6,Berechnung!$F$29:$AB$33,ROW()-37,FALSE),"")</f>
        <v/>
      </c>
      <c r="N55" s="103" t="str">
        <f>IF(Erfassung!S23="U",VLOOKUP(Erfassung!S$6,Berechnung!$F$29:$AB$33,ROW()-37,FALSE),"")</f>
        <v/>
      </c>
      <c r="O55" s="103" t="str">
        <f>IF(Erfassung!T23="U",VLOOKUP(Erfassung!T$6,Berechnung!$F$29:$AB$33,ROW()-37,FALSE),"")</f>
        <v/>
      </c>
      <c r="P55" s="103" t="str">
        <f>IF(Erfassung!U23="U",VLOOKUP(Erfassung!U$6,Berechnung!$F$29:$AB$33,ROW()-37,FALSE),"")</f>
        <v/>
      </c>
      <c r="Q55" s="103" t="str">
        <f>IF(Erfassung!V23="U",VLOOKUP(Erfassung!V$6,Berechnung!$F$29:$AB$33,ROW()-37,FALSE),"")</f>
        <v/>
      </c>
      <c r="R55" s="103" t="str">
        <f>IF(Erfassung!W23="U",VLOOKUP(Erfassung!W$6,Berechnung!$F$29:$AB$33,ROW()-37,FALSE),"")</f>
        <v/>
      </c>
      <c r="S55" s="103" t="str">
        <f>IF(Erfassung!X23="U",VLOOKUP(Erfassung!X$6,Berechnung!$F$29:$AB$33,ROW()-37,FALSE),"")</f>
        <v/>
      </c>
      <c r="T55" s="103" t="str">
        <f>IF(Erfassung!Y23="U",VLOOKUP(Erfassung!Y$6,Berechnung!$F$29:$AB$33,ROW()-37,FALSE),"")</f>
        <v/>
      </c>
      <c r="U55" s="103" t="str">
        <f>IF(Erfassung!Z23="U",VLOOKUP(Erfassung!Z$6,Berechnung!$F$29:$AB$33,ROW()-37,FALSE),"")</f>
        <v/>
      </c>
      <c r="V55" s="103" t="str">
        <f>IF(Erfassung!AA23="U",VLOOKUP(Erfassung!AA$6,Berechnung!$F$29:$AB$33,ROW()-37,FALSE),"")</f>
        <v/>
      </c>
      <c r="W55" s="103" t="str">
        <f>IF(Erfassung!AB23="U",VLOOKUP(Erfassung!AB$6,Berechnung!$F$29:$AB$33,ROW()-37,FALSE),"")</f>
        <v/>
      </c>
      <c r="X55" s="103" t="str">
        <f>IF(Erfassung!AC23="U",VLOOKUP(Erfassung!AC$6,Berechnung!$F$29:$AB$33,ROW()-37,FALSE),"")</f>
        <v/>
      </c>
      <c r="Y55" s="103" t="str">
        <f>IF(Erfassung!AD23="U",VLOOKUP(Erfassung!AD$6,Berechnung!$F$29:$AB$33,ROW()-37,FALSE),"")</f>
        <v/>
      </c>
      <c r="Z55" s="103" t="str">
        <f>IF(Erfassung!AE23="U",VLOOKUP(Erfassung!AE$6,Berechnung!$F$29:$AB$33,ROW()-37,FALSE),"")</f>
        <v/>
      </c>
      <c r="AA55" s="103" t="str">
        <f>IF(Erfassung!AF23="U",VLOOKUP(Erfassung!AF$6,Berechnung!$F$29:$AB$33,ROW()-37,FALSE),"")</f>
        <v/>
      </c>
      <c r="AB55" s="103" t="str">
        <f>IF(Erfassung!AG23="U",VLOOKUP(Erfassung!AG$6,Berechnung!$F$29:$AB$33,ROW()-37,FALSE),"")</f>
        <v/>
      </c>
      <c r="AC55" s="103" t="str">
        <f>IF(Erfassung!AH23="U",VLOOKUP(Erfassung!AH$6,Berechnung!$F$29:$AB$33,ROW()-37,FALSE),"")</f>
        <v/>
      </c>
      <c r="AD55" s="103" t="str">
        <f>IF(Erfassung!AI23="U",VLOOKUP(Erfassung!AI$6,Berechnung!$F$29:$AB$33,ROW()-37,FALSE),"")</f>
        <v/>
      </c>
      <c r="AE55" s="103" t="str">
        <f>IF(Erfassung!AJ23="U",VLOOKUP(Erfassung!AJ$6,Berechnung!$F$29:$AB$33,ROW()-37,FALSE),"")</f>
        <v/>
      </c>
      <c r="AF55" s="103" t="str">
        <f>IF(Erfassung!AK23="U",VLOOKUP(Erfassung!AK$6,Berechnung!$F$29:$AB$33,ROW()-37,FALSE),"")</f>
        <v/>
      </c>
      <c r="AG55" s="103" t="str">
        <f>IF(Erfassung!AL23="U",VLOOKUP(Erfassung!AL$6,Berechnung!$F$29:$AB$33,ROW()-37,FALSE),"")</f>
        <v/>
      </c>
      <c r="AH55" s="103" t="str">
        <f>IF(Erfassung!AM23="U",VLOOKUP(Erfassung!AM$6,Berechnung!$F$29:$AB$33,ROW()-37,FALSE),"")</f>
        <v/>
      </c>
      <c r="AI55" s="103" t="str">
        <f>IF(Erfassung!AN23="U",VLOOKUP(Erfassung!AN$6,Berechnung!$F$29:$AB$33,ROW()-37,FALSE),"")</f>
        <v/>
      </c>
      <c r="AJ55" s="103" t="str">
        <f>IF(Erfassung!AO23="U",VLOOKUP(Erfassung!AO$6,Berechnung!$F$29:$AB$33,ROW()-37,FALSE),"")</f>
        <v/>
      </c>
      <c r="AK55" s="104">
        <f t="shared" si="8"/>
        <v>0</v>
      </c>
      <c r="AL55" s="91">
        <f t="shared" si="9"/>
        <v>0</v>
      </c>
    </row>
    <row r="56" spans="6:38" x14ac:dyDescent="0.2">
      <c r="F56" s="103" t="str">
        <f>IF(Erfassung!K24="U",VLOOKUP(Erfassung!K$6,Berechnung!$F$29:$AB$33,ROW()-37,FALSE),"")</f>
        <v/>
      </c>
      <c r="G56" s="103" t="str">
        <f>IF(Erfassung!L24="U",VLOOKUP(Erfassung!L$6,Berechnung!$F$29:$AB$33,ROW()-37,FALSE),"")</f>
        <v/>
      </c>
      <c r="H56" s="103" t="str">
        <f>IF(Erfassung!M24="U",VLOOKUP(Erfassung!M$6,Berechnung!$F$29:$AB$33,ROW()-37,FALSE),"")</f>
        <v/>
      </c>
      <c r="I56" s="103" t="str">
        <f>IF(Erfassung!N24="U",VLOOKUP(Erfassung!N$6,Berechnung!$F$29:$AB$33,ROW()-37,FALSE),"")</f>
        <v/>
      </c>
      <c r="J56" s="103" t="str">
        <f>IF(Erfassung!O24="U",VLOOKUP(Erfassung!O$6,Berechnung!$F$29:$AB$33,ROW()-37,FALSE),"")</f>
        <v/>
      </c>
      <c r="K56" s="103" t="str">
        <f>IF(Erfassung!P24="U",VLOOKUP(Erfassung!P$6,Berechnung!$F$29:$AB$33,ROW()-37,FALSE),"")</f>
        <v/>
      </c>
      <c r="L56" s="103" t="str">
        <f>IF(Erfassung!Q24="U",VLOOKUP(Erfassung!Q$6,Berechnung!$F$29:$AB$33,ROW()-37,FALSE),"")</f>
        <v/>
      </c>
      <c r="M56" s="103" t="str">
        <f>IF(Erfassung!R24="U",VLOOKUP(Erfassung!R$6,Berechnung!$F$29:$AB$33,ROW()-37,FALSE),"")</f>
        <v/>
      </c>
      <c r="N56" s="103" t="str">
        <f>IF(Erfassung!S24="U",VLOOKUP(Erfassung!S$6,Berechnung!$F$29:$AB$33,ROW()-37,FALSE),"")</f>
        <v/>
      </c>
      <c r="O56" s="103" t="str">
        <f>IF(Erfassung!T24="U",VLOOKUP(Erfassung!T$6,Berechnung!$F$29:$AB$33,ROW()-37,FALSE),"")</f>
        <v/>
      </c>
      <c r="P56" s="103" t="str">
        <f>IF(Erfassung!U24="U",VLOOKUP(Erfassung!U$6,Berechnung!$F$29:$AB$33,ROW()-37,FALSE),"")</f>
        <v/>
      </c>
      <c r="Q56" s="103" t="str">
        <f>IF(Erfassung!V24="U",VLOOKUP(Erfassung!V$6,Berechnung!$F$29:$AB$33,ROW()-37,FALSE),"")</f>
        <v/>
      </c>
      <c r="R56" s="103" t="str">
        <f>IF(Erfassung!W24="U",VLOOKUP(Erfassung!W$6,Berechnung!$F$29:$AB$33,ROW()-37,FALSE),"")</f>
        <v/>
      </c>
      <c r="S56" s="103" t="str">
        <f>IF(Erfassung!X24="U",VLOOKUP(Erfassung!X$6,Berechnung!$F$29:$AB$33,ROW()-37,FALSE),"")</f>
        <v/>
      </c>
      <c r="T56" s="103" t="str">
        <f>IF(Erfassung!Y24="U",VLOOKUP(Erfassung!Y$6,Berechnung!$F$29:$AB$33,ROW()-37,FALSE),"")</f>
        <v/>
      </c>
      <c r="U56" s="103" t="str">
        <f>IF(Erfassung!Z24="U",VLOOKUP(Erfassung!Z$6,Berechnung!$F$29:$AB$33,ROW()-37,FALSE),"")</f>
        <v/>
      </c>
      <c r="V56" s="103" t="str">
        <f>IF(Erfassung!AA24="U",VLOOKUP(Erfassung!AA$6,Berechnung!$F$29:$AB$33,ROW()-37,FALSE),"")</f>
        <v/>
      </c>
      <c r="W56" s="103" t="str">
        <f>IF(Erfassung!AB24="U",VLOOKUP(Erfassung!AB$6,Berechnung!$F$29:$AB$33,ROW()-37,FALSE),"")</f>
        <v/>
      </c>
      <c r="X56" s="103" t="str">
        <f>IF(Erfassung!AC24="U",VLOOKUP(Erfassung!AC$6,Berechnung!$F$29:$AB$33,ROW()-37,FALSE),"")</f>
        <v/>
      </c>
      <c r="Y56" s="103" t="str">
        <f>IF(Erfassung!AD24="U",VLOOKUP(Erfassung!AD$6,Berechnung!$F$29:$AB$33,ROW()-37,FALSE),"")</f>
        <v/>
      </c>
      <c r="Z56" s="103" t="str">
        <f>IF(Erfassung!AE24="U",VLOOKUP(Erfassung!AE$6,Berechnung!$F$29:$AB$33,ROW()-37,FALSE),"")</f>
        <v/>
      </c>
      <c r="AA56" s="103" t="str">
        <f>IF(Erfassung!AF24="U",VLOOKUP(Erfassung!AF$6,Berechnung!$F$29:$AB$33,ROW()-37,FALSE),"")</f>
        <v/>
      </c>
      <c r="AB56" s="103" t="str">
        <f>IF(Erfassung!AG24="U",VLOOKUP(Erfassung!AG$6,Berechnung!$F$29:$AB$33,ROW()-37,FALSE),"")</f>
        <v/>
      </c>
      <c r="AC56" s="103" t="str">
        <f>IF(Erfassung!AH24="U",VLOOKUP(Erfassung!AH$6,Berechnung!$F$29:$AB$33,ROW()-37,FALSE),"")</f>
        <v/>
      </c>
      <c r="AD56" s="103" t="str">
        <f>IF(Erfassung!AI24="U",VLOOKUP(Erfassung!AI$6,Berechnung!$F$29:$AB$33,ROW()-37,FALSE),"")</f>
        <v/>
      </c>
      <c r="AE56" s="103" t="str">
        <f>IF(Erfassung!AJ24="U",VLOOKUP(Erfassung!AJ$6,Berechnung!$F$29:$AB$33,ROW()-37,FALSE),"")</f>
        <v/>
      </c>
      <c r="AF56" s="103" t="str">
        <f>IF(Erfassung!AK24="U",VLOOKUP(Erfassung!AK$6,Berechnung!$F$29:$AB$33,ROW()-37,FALSE),"")</f>
        <v/>
      </c>
      <c r="AG56" s="103" t="str">
        <f>IF(Erfassung!AL24="U",VLOOKUP(Erfassung!AL$6,Berechnung!$F$29:$AB$33,ROW()-37,FALSE),"")</f>
        <v/>
      </c>
      <c r="AH56" s="103" t="str">
        <f>IF(Erfassung!AM24="U",VLOOKUP(Erfassung!AM$6,Berechnung!$F$29:$AB$33,ROW()-37,FALSE),"")</f>
        <v/>
      </c>
      <c r="AI56" s="103" t="str">
        <f>IF(Erfassung!AN24="U",VLOOKUP(Erfassung!AN$6,Berechnung!$F$29:$AB$33,ROW()-37,FALSE),"")</f>
        <v/>
      </c>
      <c r="AJ56" s="103" t="str">
        <f>IF(Erfassung!AO24="U",VLOOKUP(Erfassung!AO$6,Berechnung!$F$29:$AB$33,ROW()-37,FALSE),"")</f>
        <v/>
      </c>
      <c r="AK56" s="104">
        <f t="shared" si="8"/>
        <v>0</v>
      </c>
      <c r="AL56" s="91">
        <f t="shared" si="9"/>
        <v>0</v>
      </c>
    </row>
    <row r="57" spans="6:38" x14ac:dyDescent="0.2">
      <c r="F57" s="103" t="str">
        <f>IF(Erfassung!K25="U",VLOOKUP(Erfassung!K$6,Berechnung!$F$29:$AB$33,ROW()-37,FALSE),"")</f>
        <v/>
      </c>
      <c r="G57" s="103" t="str">
        <f>IF(Erfassung!L25="U",VLOOKUP(Erfassung!L$6,Berechnung!$F$29:$AB$33,ROW()-37,FALSE),"")</f>
        <v/>
      </c>
      <c r="H57" s="103" t="str">
        <f>IF(Erfassung!M25="U",VLOOKUP(Erfassung!M$6,Berechnung!$F$29:$AB$33,ROW()-37,FALSE),"")</f>
        <v/>
      </c>
      <c r="I57" s="103" t="str">
        <f>IF(Erfassung!N25="U",VLOOKUP(Erfassung!N$6,Berechnung!$F$29:$AB$33,ROW()-37,FALSE),"")</f>
        <v/>
      </c>
      <c r="J57" s="103" t="str">
        <f>IF(Erfassung!O25="U",VLOOKUP(Erfassung!O$6,Berechnung!$F$29:$AB$33,ROW()-37,FALSE),"")</f>
        <v/>
      </c>
      <c r="K57" s="103" t="str">
        <f>IF(Erfassung!P25="U",VLOOKUP(Erfassung!P$6,Berechnung!$F$29:$AB$33,ROW()-37,FALSE),"")</f>
        <v/>
      </c>
      <c r="L57" s="103" t="str">
        <f>IF(Erfassung!Q25="U",VLOOKUP(Erfassung!Q$6,Berechnung!$F$29:$AB$33,ROW()-37,FALSE),"")</f>
        <v/>
      </c>
      <c r="M57" s="103" t="str">
        <f>IF(Erfassung!R25="U",VLOOKUP(Erfassung!R$6,Berechnung!$F$29:$AB$33,ROW()-37,FALSE),"")</f>
        <v/>
      </c>
      <c r="N57" s="103" t="str">
        <f>IF(Erfassung!S25="U",VLOOKUP(Erfassung!S$6,Berechnung!$F$29:$AB$33,ROW()-37,FALSE),"")</f>
        <v/>
      </c>
      <c r="O57" s="103" t="str">
        <f>IF(Erfassung!T25="U",VLOOKUP(Erfassung!T$6,Berechnung!$F$29:$AB$33,ROW()-37,FALSE),"")</f>
        <v/>
      </c>
      <c r="P57" s="103" t="str">
        <f>IF(Erfassung!U25="U",VLOOKUP(Erfassung!U$6,Berechnung!$F$29:$AB$33,ROW()-37,FALSE),"")</f>
        <v/>
      </c>
      <c r="Q57" s="103" t="str">
        <f>IF(Erfassung!V25="U",VLOOKUP(Erfassung!V$6,Berechnung!$F$29:$AB$33,ROW()-37,FALSE),"")</f>
        <v/>
      </c>
      <c r="R57" s="103" t="str">
        <f>IF(Erfassung!W25="U",VLOOKUP(Erfassung!W$6,Berechnung!$F$29:$AB$33,ROW()-37,FALSE),"")</f>
        <v/>
      </c>
      <c r="S57" s="103" t="str">
        <f>IF(Erfassung!X25="U",VLOOKUP(Erfassung!X$6,Berechnung!$F$29:$AB$33,ROW()-37,FALSE),"")</f>
        <v/>
      </c>
      <c r="T57" s="103" t="str">
        <f>IF(Erfassung!Y25="U",VLOOKUP(Erfassung!Y$6,Berechnung!$F$29:$AB$33,ROW()-37,FALSE),"")</f>
        <v/>
      </c>
      <c r="U57" s="103" t="str">
        <f>IF(Erfassung!Z25="U",VLOOKUP(Erfassung!Z$6,Berechnung!$F$29:$AB$33,ROW()-37,FALSE),"")</f>
        <v/>
      </c>
      <c r="V57" s="103" t="str">
        <f>IF(Erfassung!AA25="U",VLOOKUP(Erfassung!AA$6,Berechnung!$F$29:$AB$33,ROW()-37,FALSE),"")</f>
        <v/>
      </c>
      <c r="W57" s="103" t="str">
        <f>IF(Erfassung!AB25="U",VLOOKUP(Erfassung!AB$6,Berechnung!$F$29:$AB$33,ROW()-37,FALSE),"")</f>
        <v/>
      </c>
      <c r="X57" s="103" t="str">
        <f>IF(Erfassung!AC25="U",VLOOKUP(Erfassung!AC$6,Berechnung!$F$29:$AB$33,ROW()-37,FALSE),"")</f>
        <v/>
      </c>
      <c r="Y57" s="103" t="str">
        <f>IF(Erfassung!AD25="U",VLOOKUP(Erfassung!AD$6,Berechnung!$F$29:$AB$33,ROW()-37,FALSE),"")</f>
        <v/>
      </c>
      <c r="Z57" s="103" t="str">
        <f>IF(Erfassung!AE25="U",VLOOKUP(Erfassung!AE$6,Berechnung!$F$29:$AB$33,ROW()-37,FALSE),"")</f>
        <v/>
      </c>
      <c r="AA57" s="103" t="str">
        <f>IF(Erfassung!AF25="U",VLOOKUP(Erfassung!AF$6,Berechnung!$F$29:$AB$33,ROW()-37,FALSE),"")</f>
        <v/>
      </c>
      <c r="AB57" s="103" t="str">
        <f>IF(Erfassung!AG25="U",VLOOKUP(Erfassung!AG$6,Berechnung!$F$29:$AB$33,ROW()-37,FALSE),"")</f>
        <v/>
      </c>
      <c r="AC57" s="103" t="str">
        <f>IF(Erfassung!AH25="U",VLOOKUP(Erfassung!AH$6,Berechnung!$F$29:$AB$33,ROW()-37,FALSE),"")</f>
        <v/>
      </c>
      <c r="AD57" s="103" t="str">
        <f>IF(Erfassung!AI25="U",VLOOKUP(Erfassung!AI$6,Berechnung!$F$29:$AB$33,ROW()-37,FALSE),"")</f>
        <v/>
      </c>
      <c r="AE57" s="103" t="str">
        <f>IF(Erfassung!AJ25="U",VLOOKUP(Erfassung!AJ$6,Berechnung!$F$29:$AB$33,ROW()-37,FALSE),"")</f>
        <v/>
      </c>
      <c r="AF57" s="103" t="str">
        <f>IF(Erfassung!AK25="U",VLOOKUP(Erfassung!AK$6,Berechnung!$F$29:$AB$33,ROW()-37,FALSE),"")</f>
        <v/>
      </c>
      <c r="AG57" s="103" t="str">
        <f>IF(Erfassung!AL25="U",VLOOKUP(Erfassung!AL$6,Berechnung!$F$29:$AB$33,ROW()-37,FALSE),"")</f>
        <v/>
      </c>
      <c r="AH57" s="103" t="str">
        <f>IF(Erfassung!AM25="U",VLOOKUP(Erfassung!AM$6,Berechnung!$F$29:$AB$33,ROW()-37,FALSE),"")</f>
        <v/>
      </c>
      <c r="AI57" s="103" t="str">
        <f>IF(Erfassung!AN25="U",VLOOKUP(Erfassung!AN$6,Berechnung!$F$29:$AB$33,ROW()-37,FALSE),"")</f>
        <v/>
      </c>
      <c r="AJ57" s="103" t="str">
        <f>IF(Erfassung!AO25="U",VLOOKUP(Erfassung!AO$6,Berechnung!$F$29:$AB$33,ROW()-37,FALSE),"")</f>
        <v/>
      </c>
      <c r="AK57" s="104">
        <f t="shared" si="8"/>
        <v>0</v>
      </c>
      <c r="AL57" s="91">
        <f t="shared" si="9"/>
        <v>0</v>
      </c>
    </row>
    <row r="58" spans="6:38" x14ac:dyDescent="0.2">
      <c r="F58" s="103" t="str">
        <f>IF(Erfassung!K26="U",VLOOKUP(Erfassung!K$6,Berechnung!$F$29:$AB$33,ROW()-37,FALSE),"")</f>
        <v/>
      </c>
      <c r="G58" s="103" t="str">
        <f>IF(Erfassung!L26="U",VLOOKUP(Erfassung!L$6,Berechnung!$F$29:$AB$33,ROW()-37,FALSE),"")</f>
        <v/>
      </c>
      <c r="H58" s="103" t="str">
        <f>IF(Erfassung!M26="U",VLOOKUP(Erfassung!M$6,Berechnung!$F$29:$AB$33,ROW()-37,FALSE),"")</f>
        <v/>
      </c>
      <c r="I58" s="103" t="str">
        <f>IF(Erfassung!N26="U",VLOOKUP(Erfassung!N$6,Berechnung!$F$29:$AB$33,ROW()-37,FALSE),"")</f>
        <v/>
      </c>
      <c r="J58" s="103" t="str">
        <f>IF(Erfassung!O26="U",VLOOKUP(Erfassung!O$6,Berechnung!$F$29:$AB$33,ROW()-37,FALSE),"")</f>
        <v/>
      </c>
      <c r="K58" s="103" t="str">
        <f>IF(Erfassung!P26="U",VLOOKUP(Erfassung!P$6,Berechnung!$F$29:$AB$33,ROW()-37,FALSE),"")</f>
        <v/>
      </c>
      <c r="L58" s="103" t="str">
        <f>IF(Erfassung!Q26="U",VLOOKUP(Erfassung!Q$6,Berechnung!$F$29:$AB$33,ROW()-37,FALSE),"")</f>
        <v/>
      </c>
      <c r="M58" s="103" t="str">
        <f>IF(Erfassung!R26="U",VLOOKUP(Erfassung!R$6,Berechnung!$F$29:$AB$33,ROW()-37,FALSE),"")</f>
        <v/>
      </c>
      <c r="N58" s="103" t="str">
        <f>IF(Erfassung!S26="U",VLOOKUP(Erfassung!S$6,Berechnung!$F$29:$AB$33,ROW()-37,FALSE),"")</f>
        <v/>
      </c>
      <c r="O58" s="103" t="str">
        <f>IF(Erfassung!T26="U",VLOOKUP(Erfassung!T$6,Berechnung!$F$29:$AB$33,ROW()-37,FALSE),"")</f>
        <v/>
      </c>
      <c r="P58" s="103" t="str">
        <f>IF(Erfassung!U26="U",VLOOKUP(Erfassung!U$6,Berechnung!$F$29:$AB$33,ROW()-37,FALSE),"")</f>
        <v/>
      </c>
      <c r="Q58" s="103" t="str">
        <f>IF(Erfassung!V26="U",VLOOKUP(Erfassung!V$6,Berechnung!$F$29:$AB$33,ROW()-37,FALSE),"")</f>
        <v/>
      </c>
      <c r="R58" s="103" t="str">
        <f>IF(Erfassung!W26="U",VLOOKUP(Erfassung!W$6,Berechnung!$F$29:$AB$33,ROW()-37,FALSE),"")</f>
        <v/>
      </c>
      <c r="S58" s="103" t="str">
        <f>IF(Erfassung!X26="U",VLOOKUP(Erfassung!X$6,Berechnung!$F$29:$AB$33,ROW()-37,FALSE),"")</f>
        <v/>
      </c>
      <c r="T58" s="103" t="str">
        <f>IF(Erfassung!Y26="U",VLOOKUP(Erfassung!Y$6,Berechnung!$F$29:$AB$33,ROW()-37,FALSE),"")</f>
        <v/>
      </c>
      <c r="U58" s="103" t="str">
        <f>IF(Erfassung!Z26="U",VLOOKUP(Erfassung!Z$6,Berechnung!$F$29:$AB$33,ROW()-37,FALSE),"")</f>
        <v/>
      </c>
      <c r="V58" s="103" t="str">
        <f>IF(Erfassung!AA26="U",VLOOKUP(Erfassung!AA$6,Berechnung!$F$29:$AB$33,ROW()-37,FALSE),"")</f>
        <v/>
      </c>
      <c r="W58" s="103" t="str">
        <f>IF(Erfassung!AB26="U",VLOOKUP(Erfassung!AB$6,Berechnung!$F$29:$AB$33,ROW()-37,FALSE),"")</f>
        <v/>
      </c>
      <c r="X58" s="103" t="str">
        <f>IF(Erfassung!AC26="U",VLOOKUP(Erfassung!AC$6,Berechnung!$F$29:$AB$33,ROW()-37,FALSE),"")</f>
        <v/>
      </c>
      <c r="Y58" s="103" t="str">
        <f>IF(Erfassung!AD26="U",VLOOKUP(Erfassung!AD$6,Berechnung!$F$29:$AB$33,ROW()-37,FALSE),"")</f>
        <v/>
      </c>
      <c r="Z58" s="103" t="str">
        <f>IF(Erfassung!AE26="U",VLOOKUP(Erfassung!AE$6,Berechnung!$F$29:$AB$33,ROW()-37,FALSE),"")</f>
        <v/>
      </c>
      <c r="AA58" s="103" t="str">
        <f>IF(Erfassung!AF26="U",VLOOKUP(Erfassung!AF$6,Berechnung!$F$29:$AB$33,ROW()-37,FALSE),"")</f>
        <v/>
      </c>
      <c r="AB58" s="103" t="str">
        <f>IF(Erfassung!AG26="U",VLOOKUP(Erfassung!AG$6,Berechnung!$F$29:$AB$33,ROW()-37,FALSE),"")</f>
        <v/>
      </c>
      <c r="AC58" s="103" t="str">
        <f>IF(Erfassung!AH26="U",VLOOKUP(Erfassung!AH$6,Berechnung!$F$29:$AB$33,ROW()-37,FALSE),"")</f>
        <v/>
      </c>
      <c r="AD58" s="103" t="str">
        <f>IF(Erfassung!AI26="U",VLOOKUP(Erfassung!AI$6,Berechnung!$F$29:$AB$33,ROW()-37,FALSE),"")</f>
        <v/>
      </c>
      <c r="AE58" s="103" t="str">
        <f>IF(Erfassung!AJ26="U",VLOOKUP(Erfassung!AJ$6,Berechnung!$F$29:$AB$33,ROW()-37,FALSE),"")</f>
        <v/>
      </c>
      <c r="AF58" s="103" t="str">
        <f>IF(Erfassung!AK26="U",VLOOKUP(Erfassung!AK$6,Berechnung!$F$29:$AB$33,ROW()-37,FALSE),"")</f>
        <v/>
      </c>
      <c r="AG58" s="103" t="str">
        <f>IF(Erfassung!AL26="U",VLOOKUP(Erfassung!AL$6,Berechnung!$F$29:$AB$33,ROW()-37,FALSE),"")</f>
        <v/>
      </c>
      <c r="AH58" s="103" t="str">
        <f>IF(Erfassung!AM26="U",VLOOKUP(Erfassung!AM$6,Berechnung!$F$29:$AB$33,ROW()-37,FALSE),"")</f>
        <v/>
      </c>
      <c r="AI58" s="103" t="str">
        <f>IF(Erfassung!AN26="U",VLOOKUP(Erfassung!AN$6,Berechnung!$F$29:$AB$33,ROW()-37,FALSE),"")</f>
        <v/>
      </c>
      <c r="AJ58" s="103" t="str">
        <f>IF(Erfassung!AO26="U",VLOOKUP(Erfassung!AO$6,Berechnung!$F$29:$AB$33,ROW()-37,FALSE),"")</f>
        <v/>
      </c>
      <c r="AK58" s="104">
        <f t="shared" si="8"/>
        <v>0</v>
      </c>
      <c r="AL58" s="91">
        <f t="shared" si="9"/>
        <v>0</v>
      </c>
    </row>
    <row r="59" spans="6:38" x14ac:dyDescent="0.2">
      <c r="F59" s="103" t="str">
        <f>IF(Erfassung!K27="U",VLOOKUP(Erfassung!K$6,Berechnung!$F$29:$AB$33,ROW()-37,FALSE),"")</f>
        <v/>
      </c>
      <c r="G59" s="103" t="str">
        <f>IF(Erfassung!L27="U",VLOOKUP(Erfassung!L$6,Berechnung!$F$29:$AB$33,ROW()-37,FALSE),"")</f>
        <v/>
      </c>
      <c r="H59" s="103" t="str">
        <f>IF(Erfassung!M27="U",VLOOKUP(Erfassung!M$6,Berechnung!$F$29:$AB$33,ROW()-37,FALSE),"")</f>
        <v/>
      </c>
      <c r="I59" s="103" t="str">
        <f>IF(Erfassung!N27="U",VLOOKUP(Erfassung!N$6,Berechnung!$F$29:$AB$33,ROW()-37,FALSE),"")</f>
        <v/>
      </c>
      <c r="J59" s="103" t="str">
        <f>IF(Erfassung!O27="U",VLOOKUP(Erfassung!O$6,Berechnung!$F$29:$AB$33,ROW()-37,FALSE),"")</f>
        <v/>
      </c>
      <c r="K59" s="103" t="str">
        <f>IF(Erfassung!P27="U",VLOOKUP(Erfassung!P$6,Berechnung!$F$29:$AB$33,ROW()-37,FALSE),"")</f>
        <v/>
      </c>
      <c r="L59" s="103" t="str">
        <f>IF(Erfassung!Q27="U",VLOOKUP(Erfassung!Q$6,Berechnung!$F$29:$AB$33,ROW()-37,FALSE),"")</f>
        <v/>
      </c>
      <c r="M59" s="103" t="str">
        <f>IF(Erfassung!R27="U",VLOOKUP(Erfassung!R$6,Berechnung!$F$29:$AB$33,ROW()-37,FALSE),"")</f>
        <v/>
      </c>
      <c r="N59" s="103" t="str">
        <f>IF(Erfassung!S27="U",VLOOKUP(Erfassung!S$6,Berechnung!$F$29:$AB$33,ROW()-37,FALSE),"")</f>
        <v/>
      </c>
      <c r="O59" s="103" t="str">
        <f>IF(Erfassung!T27="U",VLOOKUP(Erfassung!T$6,Berechnung!$F$29:$AB$33,ROW()-37,FALSE),"")</f>
        <v/>
      </c>
      <c r="P59" s="103" t="str">
        <f>IF(Erfassung!U27="U",VLOOKUP(Erfassung!U$6,Berechnung!$F$29:$AB$33,ROW()-37,FALSE),"")</f>
        <v/>
      </c>
      <c r="Q59" s="103" t="str">
        <f>IF(Erfassung!V27="U",VLOOKUP(Erfassung!V$6,Berechnung!$F$29:$AB$33,ROW()-37,FALSE),"")</f>
        <v/>
      </c>
      <c r="R59" s="103" t="str">
        <f>IF(Erfassung!W27="U",VLOOKUP(Erfassung!W$6,Berechnung!$F$29:$AB$33,ROW()-37,FALSE),"")</f>
        <v/>
      </c>
      <c r="S59" s="103" t="str">
        <f>IF(Erfassung!X27="U",VLOOKUP(Erfassung!X$6,Berechnung!$F$29:$AB$33,ROW()-37,FALSE),"")</f>
        <v/>
      </c>
      <c r="T59" s="103" t="str">
        <f>IF(Erfassung!Y27="U",VLOOKUP(Erfassung!Y$6,Berechnung!$F$29:$AB$33,ROW()-37,FALSE),"")</f>
        <v/>
      </c>
      <c r="U59" s="103" t="str">
        <f>IF(Erfassung!Z27="U",VLOOKUP(Erfassung!Z$6,Berechnung!$F$29:$AB$33,ROW()-37,FALSE),"")</f>
        <v/>
      </c>
      <c r="V59" s="103" t="str">
        <f>IF(Erfassung!AA27="U",VLOOKUP(Erfassung!AA$6,Berechnung!$F$29:$AB$33,ROW()-37,FALSE),"")</f>
        <v/>
      </c>
      <c r="W59" s="103" t="str">
        <f>IF(Erfassung!AB27="U",VLOOKUP(Erfassung!AB$6,Berechnung!$F$29:$AB$33,ROW()-37,FALSE),"")</f>
        <v/>
      </c>
      <c r="X59" s="103" t="str">
        <f>IF(Erfassung!AC27="U",VLOOKUP(Erfassung!AC$6,Berechnung!$F$29:$AB$33,ROW()-37,FALSE),"")</f>
        <v/>
      </c>
      <c r="Y59" s="103" t="str">
        <f>IF(Erfassung!AD27="U",VLOOKUP(Erfassung!AD$6,Berechnung!$F$29:$AB$33,ROW()-37,FALSE),"")</f>
        <v/>
      </c>
      <c r="Z59" s="103" t="str">
        <f>IF(Erfassung!AE27="U",VLOOKUP(Erfassung!AE$6,Berechnung!$F$29:$AB$33,ROW()-37,FALSE),"")</f>
        <v/>
      </c>
      <c r="AA59" s="103" t="str">
        <f>IF(Erfassung!AF27="U",VLOOKUP(Erfassung!AF$6,Berechnung!$F$29:$AB$33,ROW()-37,FALSE),"")</f>
        <v/>
      </c>
      <c r="AB59" s="103" t="str">
        <f>IF(Erfassung!AG27="U",VLOOKUP(Erfassung!AG$6,Berechnung!$F$29:$AB$33,ROW()-37,FALSE),"")</f>
        <v/>
      </c>
      <c r="AC59" s="103" t="str">
        <f>IF(Erfassung!AH27="U",VLOOKUP(Erfassung!AH$6,Berechnung!$F$29:$AB$33,ROW()-37,FALSE),"")</f>
        <v/>
      </c>
      <c r="AD59" s="103" t="str">
        <f>IF(Erfassung!AI27="U",VLOOKUP(Erfassung!AI$6,Berechnung!$F$29:$AB$33,ROW()-37,FALSE),"")</f>
        <v/>
      </c>
      <c r="AE59" s="103" t="str">
        <f>IF(Erfassung!AJ27="U",VLOOKUP(Erfassung!AJ$6,Berechnung!$F$29:$AB$33,ROW()-37,FALSE),"")</f>
        <v/>
      </c>
      <c r="AF59" s="103" t="str">
        <f>IF(Erfassung!AK27="U",VLOOKUP(Erfassung!AK$6,Berechnung!$F$29:$AB$33,ROW()-37,FALSE),"")</f>
        <v/>
      </c>
      <c r="AG59" s="103" t="str">
        <f>IF(Erfassung!AL27="U",VLOOKUP(Erfassung!AL$6,Berechnung!$F$29:$AB$33,ROW()-37,FALSE),"")</f>
        <v/>
      </c>
      <c r="AH59" s="103" t="str">
        <f>IF(Erfassung!AM27="U",VLOOKUP(Erfassung!AM$6,Berechnung!$F$29:$AB$33,ROW()-37,FALSE),"")</f>
        <v/>
      </c>
      <c r="AI59" s="103" t="str">
        <f>IF(Erfassung!AN27="U",VLOOKUP(Erfassung!AN$6,Berechnung!$F$29:$AB$33,ROW()-37,FALSE),"")</f>
        <v/>
      </c>
      <c r="AJ59" s="103" t="str">
        <f>IF(Erfassung!AO27="U",VLOOKUP(Erfassung!AO$6,Berechnung!$F$29:$AB$33,ROW()-37,FALSE),"")</f>
        <v/>
      </c>
      <c r="AK59" s="104">
        <f t="shared" si="8"/>
        <v>0</v>
      </c>
      <c r="AL59" s="91">
        <f t="shared" si="9"/>
        <v>0</v>
      </c>
    </row>
    <row r="60" spans="6:38" x14ac:dyDescent="0.2">
      <c r="F60" s="103" t="str">
        <f>IF(Erfassung!K28="U",VLOOKUP(Erfassung!K$6,Berechnung!$F$29:$AB$33,ROW()-37,FALSE),"")</f>
        <v/>
      </c>
      <c r="G60" s="103" t="str">
        <f>IF(Erfassung!L28="U",VLOOKUP(Erfassung!L$6,Berechnung!$F$29:$AB$33,ROW()-37,FALSE),"")</f>
        <v/>
      </c>
      <c r="H60" s="103" t="str">
        <f>IF(Erfassung!M28="U",VLOOKUP(Erfassung!M$6,Berechnung!$F$29:$AB$33,ROW()-37,FALSE),"")</f>
        <v/>
      </c>
      <c r="I60" s="103" t="str">
        <f>IF(Erfassung!N28="U",VLOOKUP(Erfassung!N$6,Berechnung!$F$29:$AB$33,ROW()-37,FALSE),"")</f>
        <v/>
      </c>
      <c r="J60" s="103" t="str">
        <f>IF(Erfassung!O28="U",VLOOKUP(Erfassung!O$6,Berechnung!$F$29:$AB$33,ROW()-37,FALSE),"")</f>
        <v/>
      </c>
      <c r="K60" s="103" t="str">
        <f>IF(Erfassung!P28="U",VLOOKUP(Erfassung!P$6,Berechnung!$F$29:$AB$33,ROW()-37,FALSE),"")</f>
        <v/>
      </c>
      <c r="L60" s="103" t="str">
        <f>IF(Erfassung!Q28="U",VLOOKUP(Erfassung!Q$6,Berechnung!$F$29:$AB$33,ROW()-37,FALSE),"")</f>
        <v/>
      </c>
      <c r="M60" s="103" t="str">
        <f>IF(Erfassung!R28="U",VLOOKUP(Erfassung!R$6,Berechnung!$F$29:$AB$33,ROW()-37,FALSE),"")</f>
        <v/>
      </c>
      <c r="N60" s="103" t="str">
        <f>IF(Erfassung!S28="U",VLOOKUP(Erfassung!S$6,Berechnung!$F$29:$AB$33,ROW()-37,FALSE),"")</f>
        <v/>
      </c>
      <c r="O60" s="103" t="str">
        <f>IF(Erfassung!T28="U",VLOOKUP(Erfassung!T$6,Berechnung!$F$29:$AB$33,ROW()-37,FALSE),"")</f>
        <v/>
      </c>
      <c r="P60" s="103" t="str">
        <f>IF(Erfassung!U28="U",VLOOKUP(Erfassung!U$6,Berechnung!$F$29:$AB$33,ROW()-37,FALSE),"")</f>
        <v/>
      </c>
      <c r="Q60" s="103" t="str">
        <f>IF(Erfassung!V28="U",VLOOKUP(Erfassung!V$6,Berechnung!$F$29:$AB$33,ROW()-37,FALSE),"")</f>
        <v/>
      </c>
      <c r="R60" s="103" t="str">
        <f>IF(Erfassung!W28="U",VLOOKUP(Erfassung!W$6,Berechnung!$F$29:$AB$33,ROW()-37,FALSE),"")</f>
        <v/>
      </c>
      <c r="S60" s="103" t="str">
        <f>IF(Erfassung!X28="U",VLOOKUP(Erfassung!X$6,Berechnung!$F$29:$AB$33,ROW()-37,FALSE),"")</f>
        <v/>
      </c>
      <c r="T60" s="103" t="str">
        <f>IF(Erfassung!Y28="U",VLOOKUP(Erfassung!Y$6,Berechnung!$F$29:$AB$33,ROW()-37,FALSE),"")</f>
        <v/>
      </c>
      <c r="U60" s="103" t="str">
        <f>IF(Erfassung!Z28="U",VLOOKUP(Erfassung!Z$6,Berechnung!$F$29:$AB$33,ROW()-37,FALSE),"")</f>
        <v/>
      </c>
      <c r="V60" s="103" t="str">
        <f>IF(Erfassung!AA28="U",VLOOKUP(Erfassung!AA$6,Berechnung!$F$29:$AB$33,ROW()-37,FALSE),"")</f>
        <v/>
      </c>
      <c r="W60" s="103" t="str">
        <f>IF(Erfassung!AB28="U",VLOOKUP(Erfassung!AB$6,Berechnung!$F$29:$AB$33,ROW()-37,FALSE),"")</f>
        <v/>
      </c>
      <c r="X60" s="103" t="str">
        <f>IF(Erfassung!AC28="U",VLOOKUP(Erfassung!AC$6,Berechnung!$F$29:$AB$33,ROW()-37,FALSE),"")</f>
        <v/>
      </c>
      <c r="Y60" s="103" t="str">
        <f>IF(Erfassung!AD28="U",VLOOKUP(Erfassung!AD$6,Berechnung!$F$29:$AB$33,ROW()-37,FALSE),"")</f>
        <v/>
      </c>
      <c r="Z60" s="103" t="str">
        <f>IF(Erfassung!AE28="U",VLOOKUP(Erfassung!AE$6,Berechnung!$F$29:$AB$33,ROW()-37,FALSE),"")</f>
        <v/>
      </c>
      <c r="AA60" s="103" t="str">
        <f>IF(Erfassung!AF28="U",VLOOKUP(Erfassung!AF$6,Berechnung!$F$29:$AB$33,ROW()-37,FALSE),"")</f>
        <v/>
      </c>
      <c r="AB60" s="103" t="str">
        <f>IF(Erfassung!AG28="U",VLOOKUP(Erfassung!AG$6,Berechnung!$F$29:$AB$33,ROW()-37,FALSE),"")</f>
        <v/>
      </c>
      <c r="AC60" s="103" t="str">
        <f>IF(Erfassung!AH28="U",VLOOKUP(Erfassung!AH$6,Berechnung!$F$29:$AB$33,ROW()-37,FALSE),"")</f>
        <v/>
      </c>
      <c r="AD60" s="103" t="str">
        <f>IF(Erfassung!AI28="U",VLOOKUP(Erfassung!AI$6,Berechnung!$F$29:$AB$33,ROW()-37,FALSE),"")</f>
        <v/>
      </c>
      <c r="AE60" s="103" t="str">
        <f>IF(Erfassung!AJ28="U",VLOOKUP(Erfassung!AJ$6,Berechnung!$F$29:$AB$33,ROW()-37,FALSE),"")</f>
        <v/>
      </c>
      <c r="AF60" s="103" t="str">
        <f>IF(Erfassung!AK28="U",VLOOKUP(Erfassung!AK$6,Berechnung!$F$29:$AB$33,ROW()-37,FALSE),"")</f>
        <v/>
      </c>
      <c r="AG60" s="103" t="str">
        <f>IF(Erfassung!AL28="U",VLOOKUP(Erfassung!AL$6,Berechnung!$F$29:$AB$33,ROW()-37,FALSE),"")</f>
        <v/>
      </c>
      <c r="AH60" s="103" t="str">
        <f>IF(Erfassung!AM28="U",VLOOKUP(Erfassung!AM$6,Berechnung!$F$29:$AB$33,ROW()-37,FALSE),"")</f>
        <v/>
      </c>
      <c r="AI60" s="103" t="str">
        <f>IF(Erfassung!AN28="U",VLOOKUP(Erfassung!AN$6,Berechnung!$F$29:$AB$33,ROW()-37,FALSE),"")</f>
        <v/>
      </c>
      <c r="AJ60" s="103" t="str">
        <f>IF(Erfassung!AO28="U",VLOOKUP(Erfassung!AO$6,Berechnung!$F$29:$AB$33,ROW()-37,FALSE),"")</f>
        <v/>
      </c>
      <c r="AK60" s="104">
        <f t="shared" si="8"/>
        <v>0</v>
      </c>
      <c r="AL60" s="91">
        <f t="shared" si="9"/>
        <v>0</v>
      </c>
    </row>
    <row r="62" spans="6:38" ht="13.5" thickBot="1" x14ac:dyDescent="0.25"/>
    <row r="63" spans="6:38" x14ac:dyDescent="0.2">
      <c r="F63" s="126" t="s">
        <v>21</v>
      </c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</row>
    <row r="64" spans="6:38" ht="13.5" thickBot="1" x14ac:dyDescent="0.25">
      <c r="F64" s="93">
        <v>1</v>
      </c>
      <c r="G64" s="94">
        <v>2</v>
      </c>
      <c r="H64" s="94">
        <v>3</v>
      </c>
      <c r="I64" s="94">
        <v>4</v>
      </c>
      <c r="J64" s="94">
        <v>5</v>
      </c>
      <c r="K64" s="94">
        <v>6</v>
      </c>
      <c r="L64" s="94">
        <v>7</v>
      </c>
      <c r="M64" s="94">
        <v>8</v>
      </c>
      <c r="N64" s="94">
        <v>9</v>
      </c>
      <c r="O64" s="94">
        <v>10</v>
      </c>
      <c r="P64" s="94">
        <v>11</v>
      </c>
      <c r="Q64" s="94">
        <v>12</v>
      </c>
      <c r="R64" s="94">
        <v>13</v>
      </c>
      <c r="S64" s="94">
        <v>14</v>
      </c>
      <c r="T64" s="94">
        <v>15</v>
      </c>
      <c r="U64" s="94">
        <v>16</v>
      </c>
      <c r="V64" s="94">
        <v>17</v>
      </c>
      <c r="W64" s="94">
        <v>18</v>
      </c>
      <c r="X64" s="94">
        <v>19</v>
      </c>
      <c r="Y64" s="94">
        <v>20</v>
      </c>
      <c r="Z64" s="94">
        <v>21</v>
      </c>
      <c r="AA64" s="94">
        <v>22</v>
      </c>
      <c r="AB64" s="94">
        <v>23</v>
      </c>
      <c r="AC64" s="94">
        <v>24</v>
      </c>
      <c r="AD64" s="94">
        <v>25</v>
      </c>
      <c r="AE64" s="94">
        <v>26</v>
      </c>
      <c r="AF64" s="94">
        <v>27</v>
      </c>
      <c r="AG64" s="94">
        <v>28</v>
      </c>
      <c r="AH64" s="94">
        <v>29</v>
      </c>
      <c r="AI64" s="94">
        <v>30</v>
      </c>
      <c r="AJ64" s="95">
        <v>31</v>
      </c>
    </row>
    <row r="65" spans="3:38" ht="13.5" thickBot="1" x14ac:dyDescent="0.25">
      <c r="C65" s="97" t="s">
        <v>37</v>
      </c>
      <c r="F65" s="98">
        <f>F64+Erfassung!$AJ$3-1</f>
        <v>45505</v>
      </c>
      <c r="G65" s="98">
        <f>G64+Erfassung!$AJ$3-1</f>
        <v>45506</v>
      </c>
      <c r="H65" s="98">
        <f>H64+Erfassung!$AJ$3-1</f>
        <v>45507</v>
      </c>
      <c r="I65" s="98">
        <f>I64+Erfassung!$AJ$3-1</f>
        <v>45508</v>
      </c>
      <c r="J65" s="98">
        <f>J64+Erfassung!$AJ$3-1</f>
        <v>45509</v>
      </c>
      <c r="K65" s="98">
        <f>K64+Erfassung!$AJ$3-1</f>
        <v>45510</v>
      </c>
      <c r="L65" s="98">
        <f>L64+Erfassung!$AJ$3-1</f>
        <v>45511</v>
      </c>
      <c r="M65" s="98">
        <f>M64+Erfassung!$AJ$3-1</f>
        <v>45512</v>
      </c>
      <c r="N65" s="98">
        <f>N64+Erfassung!$AJ$3-1</f>
        <v>45513</v>
      </c>
      <c r="O65" s="98">
        <f>O64+Erfassung!$AJ$3-1</f>
        <v>45514</v>
      </c>
      <c r="P65" s="98">
        <f>P64+Erfassung!$AJ$3-1</f>
        <v>45515</v>
      </c>
      <c r="Q65" s="98">
        <f>Q64+Erfassung!$AJ$3-1</f>
        <v>45516</v>
      </c>
      <c r="R65" s="98">
        <f>R64+Erfassung!$AJ$3-1</f>
        <v>45517</v>
      </c>
      <c r="S65" s="98">
        <f>S64+Erfassung!$AJ$3-1</f>
        <v>45518</v>
      </c>
      <c r="T65" s="98">
        <f>T64+Erfassung!$AJ$3-1</f>
        <v>45519</v>
      </c>
      <c r="U65" s="98">
        <f>U64+Erfassung!$AJ$3-1</f>
        <v>45520</v>
      </c>
      <c r="V65" s="98">
        <f>V64+Erfassung!$AJ$3-1</f>
        <v>45521</v>
      </c>
      <c r="W65" s="98">
        <f>W64+Erfassung!$AJ$3-1</f>
        <v>45522</v>
      </c>
      <c r="X65" s="98">
        <f>X64+Erfassung!$AJ$3-1</f>
        <v>45523</v>
      </c>
      <c r="Y65" s="98">
        <f>Y64+Erfassung!$AJ$3-1</f>
        <v>45524</v>
      </c>
      <c r="Z65" s="98">
        <f>Z64+Erfassung!$AJ$3-1</f>
        <v>45525</v>
      </c>
      <c r="AA65" s="98">
        <f>AA64+Erfassung!$AJ$3-1</f>
        <v>45526</v>
      </c>
      <c r="AB65" s="98">
        <f>AB64+Erfassung!$AJ$3-1</f>
        <v>45527</v>
      </c>
      <c r="AC65" s="98">
        <f>AC64+Erfassung!$AJ$3-1</f>
        <v>45528</v>
      </c>
      <c r="AD65" s="98">
        <f>AD64+Erfassung!$AJ$3-1</f>
        <v>45529</v>
      </c>
      <c r="AE65" s="98">
        <f>AE64+Erfassung!$AJ$3-1</f>
        <v>45530</v>
      </c>
      <c r="AF65" s="98">
        <f>AF64+Erfassung!$AJ$3-1</f>
        <v>45531</v>
      </c>
      <c r="AG65" s="98">
        <f>AG64+Erfassung!$AJ$3-1</f>
        <v>45532</v>
      </c>
      <c r="AH65" s="98">
        <f>AH64+Erfassung!$AJ$3-1</f>
        <v>45533</v>
      </c>
      <c r="AI65" s="98">
        <f>AI64+Erfassung!$AJ$3-1</f>
        <v>45534</v>
      </c>
      <c r="AJ65" s="98">
        <f>AJ64+Erfassung!$AJ$3-1</f>
        <v>45535</v>
      </c>
      <c r="AK65" s="91" t="s">
        <v>25</v>
      </c>
      <c r="AL65" s="91" t="s">
        <v>26</v>
      </c>
    </row>
    <row r="66" spans="3:38" x14ac:dyDescent="0.2">
      <c r="F66" s="100" t="str">
        <f>TEXT(F65,"TTT")</f>
        <v>Do</v>
      </c>
      <c r="G66" s="100" t="str">
        <f t="shared" ref="G66:AJ66" si="10">TEXT(G65,"TTT")</f>
        <v>Fr</v>
      </c>
      <c r="H66" s="100" t="str">
        <f t="shared" si="10"/>
        <v>Sa</v>
      </c>
      <c r="I66" s="100" t="str">
        <f t="shared" si="10"/>
        <v>So</v>
      </c>
      <c r="J66" s="100" t="str">
        <f t="shared" si="10"/>
        <v>Mo</v>
      </c>
      <c r="K66" s="100" t="str">
        <f t="shared" si="10"/>
        <v>Di</v>
      </c>
      <c r="L66" s="100" t="str">
        <f t="shared" si="10"/>
        <v>Mi</v>
      </c>
      <c r="M66" s="100" t="str">
        <f t="shared" si="10"/>
        <v>Do</v>
      </c>
      <c r="N66" s="100" t="str">
        <f t="shared" si="10"/>
        <v>Fr</v>
      </c>
      <c r="O66" s="100" t="str">
        <f t="shared" si="10"/>
        <v>Sa</v>
      </c>
      <c r="P66" s="100" t="str">
        <f t="shared" si="10"/>
        <v>So</v>
      </c>
      <c r="Q66" s="100" t="str">
        <f t="shared" si="10"/>
        <v>Mo</v>
      </c>
      <c r="R66" s="100" t="str">
        <f t="shared" si="10"/>
        <v>Di</v>
      </c>
      <c r="S66" s="100" t="str">
        <f t="shared" si="10"/>
        <v>Mi</v>
      </c>
      <c r="T66" s="100" t="str">
        <f t="shared" si="10"/>
        <v>Do</v>
      </c>
      <c r="U66" s="100" t="str">
        <f t="shared" si="10"/>
        <v>Fr</v>
      </c>
      <c r="V66" s="100" t="str">
        <f t="shared" si="10"/>
        <v>Sa</v>
      </c>
      <c r="W66" s="100" t="str">
        <f t="shared" si="10"/>
        <v>So</v>
      </c>
      <c r="X66" s="100" t="str">
        <f t="shared" si="10"/>
        <v>Mo</v>
      </c>
      <c r="Y66" s="100" t="str">
        <f t="shared" si="10"/>
        <v>Di</v>
      </c>
      <c r="Z66" s="100" t="str">
        <f t="shared" si="10"/>
        <v>Mi</v>
      </c>
      <c r="AA66" s="100" t="str">
        <f t="shared" si="10"/>
        <v>Do</v>
      </c>
      <c r="AB66" s="100" t="str">
        <f t="shared" si="10"/>
        <v>Fr</v>
      </c>
      <c r="AC66" s="100" t="str">
        <f t="shared" si="10"/>
        <v>Sa</v>
      </c>
      <c r="AD66" s="100" t="str">
        <f t="shared" si="10"/>
        <v>So</v>
      </c>
      <c r="AE66" s="100" t="str">
        <f t="shared" si="10"/>
        <v>Mo</v>
      </c>
      <c r="AF66" s="100" t="str">
        <f t="shared" si="10"/>
        <v>Di</v>
      </c>
      <c r="AG66" s="100" t="str">
        <f t="shared" si="10"/>
        <v>Mi</v>
      </c>
      <c r="AH66" s="100" t="str">
        <f t="shared" si="10"/>
        <v>Do</v>
      </c>
      <c r="AI66" s="100" t="str">
        <f t="shared" si="10"/>
        <v>Fr</v>
      </c>
      <c r="AJ66" s="100" t="str">
        <f t="shared" si="10"/>
        <v>Sa</v>
      </c>
    </row>
    <row r="67" spans="3:38" x14ac:dyDescent="0.2">
      <c r="F67" s="103" t="str">
        <f>IF(Erfassung!K7="K",VLOOKUP(Erfassung!K$6,Berechnung!$F$29:$AB$33,ROW()-65,FALSE),"")</f>
        <v/>
      </c>
      <c r="G67" s="103" t="str">
        <f>IF(Erfassung!L7="K",VLOOKUP(Erfassung!L$6,Berechnung!$F$29:$AB$33,ROW()-65,FALSE),"")</f>
        <v/>
      </c>
      <c r="H67" s="103" t="str">
        <f>IF(Erfassung!M7="K",VLOOKUP(Erfassung!M$6,Berechnung!$F$29:$AB$33,ROW()-65,FALSE),"")</f>
        <v/>
      </c>
      <c r="I67" s="103" t="str">
        <f>IF(Erfassung!N7="K",VLOOKUP(Erfassung!N$6,Berechnung!$F$29:$AB$33,ROW()-65,FALSE),"")</f>
        <v/>
      </c>
      <c r="J67" s="103" t="str">
        <f>IF(Erfassung!O7="K",VLOOKUP(Erfassung!O$6,Berechnung!$F$29:$AB$33,ROW()-65,FALSE),"")</f>
        <v/>
      </c>
      <c r="K67" s="103" t="str">
        <f>IF(Erfassung!P7="K",VLOOKUP(Erfassung!P$6,Berechnung!$F$29:$AB$33,ROW()-65,FALSE),"")</f>
        <v/>
      </c>
      <c r="L67" s="103" t="str">
        <f>IF(Erfassung!Q7="K",VLOOKUP(Erfassung!Q$6,Berechnung!$F$29:$AB$33,ROW()-65,FALSE),"")</f>
        <v/>
      </c>
      <c r="M67" s="103" t="str">
        <f>IF(Erfassung!R7="K",VLOOKUP(Erfassung!R$6,Berechnung!$F$29:$AB$33,ROW()-65,FALSE),"")</f>
        <v/>
      </c>
      <c r="N67" s="103" t="str">
        <f>IF(Erfassung!S7="K",VLOOKUP(Erfassung!S$6,Berechnung!$F$29:$AB$33,ROW()-65,FALSE),"")</f>
        <v/>
      </c>
      <c r="O67" s="103" t="str">
        <f>IF(Erfassung!T7="K",VLOOKUP(Erfassung!T$6,Berechnung!$F$29:$AB$33,ROW()-65,FALSE),"")</f>
        <v/>
      </c>
      <c r="P67" s="103" t="str">
        <f>IF(Erfassung!U7="K",VLOOKUP(Erfassung!U$6,Berechnung!$F$29:$AB$33,ROW()-65,FALSE),"")</f>
        <v/>
      </c>
      <c r="Q67" s="103" t="str">
        <f>IF(Erfassung!V7="K",VLOOKUP(Erfassung!V$6,Berechnung!$F$29:$AB$33,ROW()-65,FALSE),"")</f>
        <v/>
      </c>
      <c r="R67" s="103" t="str">
        <f>IF(Erfassung!W7="K",VLOOKUP(Erfassung!W$6,Berechnung!$F$29:$AB$33,ROW()-65,FALSE),"")</f>
        <v/>
      </c>
      <c r="S67" s="103" t="str">
        <f>IF(Erfassung!X7="K",VLOOKUP(Erfassung!X$6,Berechnung!$F$29:$AB$33,ROW()-65,FALSE),"")</f>
        <v/>
      </c>
      <c r="T67" s="103" t="str">
        <f>IF(Erfassung!Y7="K",VLOOKUP(Erfassung!Y$6,Berechnung!$F$29:$AB$33,ROW()-65,FALSE),"")</f>
        <v/>
      </c>
      <c r="U67" s="103" t="str">
        <f>IF(Erfassung!Z7="K",VLOOKUP(Erfassung!Z$6,Berechnung!$F$29:$AB$33,ROW()-65,FALSE),"")</f>
        <v/>
      </c>
      <c r="V67" s="103" t="str">
        <f>IF(Erfassung!AA7="K",VLOOKUP(Erfassung!AA$6,Berechnung!$F$29:$AB$33,ROW()-65,FALSE),"")</f>
        <v/>
      </c>
      <c r="W67" s="103" t="str">
        <f>IF(Erfassung!AB7="K",VLOOKUP(Erfassung!AB$6,Berechnung!$F$29:$AB$33,ROW()-65,FALSE),"")</f>
        <v/>
      </c>
      <c r="X67" s="103" t="str">
        <f>IF(Erfassung!AC7="K",VLOOKUP(Erfassung!AC$6,Berechnung!$F$29:$AB$33,ROW()-65,FALSE),"")</f>
        <v/>
      </c>
      <c r="Y67" s="103" t="str">
        <f>IF(Erfassung!AD7="K",VLOOKUP(Erfassung!AD$6,Berechnung!$F$29:$AB$33,ROW()-65,FALSE),"")</f>
        <v/>
      </c>
      <c r="Z67" s="103" t="str">
        <f>IF(Erfassung!AE7="K",VLOOKUP(Erfassung!AE$6,Berechnung!$F$29:$AB$33,ROW()-65,FALSE),"")</f>
        <v/>
      </c>
      <c r="AA67" s="103" t="str">
        <f>IF(Erfassung!AF7="K",VLOOKUP(Erfassung!AF$6,Berechnung!$F$29:$AB$33,ROW()-65,FALSE),"")</f>
        <v/>
      </c>
      <c r="AB67" s="103" t="str">
        <f>IF(Erfassung!AG7="K",VLOOKUP(Erfassung!AG$6,Berechnung!$F$29:$AB$33,ROW()-65,FALSE),"")</f>
        <v/>
      </c>
      <c r="AC67" s="103" t="str">
        <f>IF(Erfassung!AH7="K",VLOOKUP(Erfassung!AH$6,Berechnung!$F$29:$AB$33,ROW()-65,FALSE),"")</f>
        <v/>
      </c>
      <c r="AD67" s="103" t="str">
        <f>IF(Erfassung!AI7="K",VLOOKUP(Erfassung!AI$6,Berechnung!$F$29:$AB$33,ROW()-65,FALSE),"")</f>
        <v/>
      </c>
      <c r="AE67" s="103" t="str">
        <f>IF(Erfassung!AJ7="K",VLOOKUP(Erfassung!AJ$6,Berechnung!$F$29:$AB$33,ROW()-65,FALSE),"")</f>
        <v/>
      </c>
      <c r="AF67" s="103" t="str">
        <f>IF(Erfassung!AK7="K",VLOOKUP(Erfassung!AK$6,Berechnung!$F$29:$AB$33,ROW()-65,FALSE),"")</f>
        <v/>
      </c>
      <c r="AG67" s="103" t="str">
        <f>IF(Erfassung!AL7="K",VLOOKUP(Erfassung!AL$6,Berechnung!$F$29:$AB$33,ROW()-65,FALSE),"")</f>
        <v/>
      </c>
      <c r="AH67" s="103" t="str">
        <f>IF(Erfassung!AM7="K",VLOOKUP(Erfassung!AM$6,Berechnung!$F$29:$AB$33,ROW()-65,FALSE),"")</f>
        <v/>
      </c>
      <c r="AI67" s="103" t="str">
        <f>IF(Erfassung!AN7="K",VLOOKUP(Erfassung!AN$6,Berechnung!$F$29:$AB$33,ROW()-65,FALSE),"")</f>
        <v/>
      </c>
      <c r="AJ67" s="103" t="str">
        <f>IF(Erfassung!AO7="K",VLOOKUP(Erfassung!AO$6,Berechnung!$F$29:$AB$33,ROW()-65,FALSE),"")</f>
        <v/>
      </c>
      <c r="AK67" s="104">
        <f>SUM(F67:AJ67)</f>
        <v>0</v>
      </c>
      <c r="AL67" s="91">
        <f>COUNT(F67:AJ67)</f>
        <v>0</v>
      </c>
    </row>
    <row r="68" spans="3:38" x14ac:dyDescent="0.2">
      <c r="F68" s="103" t="str">
        <f>IF(Erfassung!K8="K",VLOOKUP(Erfassung!K$6,Berechnung!$F$29:$AB$33,ROW()-65,FALSE),"")</f>
        <v/>
      </c>
      <c r="G68" s="103" t="str">
        <f>IF(Erfassung!L8="K",VLOOKUP(Erfassung!L$6,Berechnung!$F$29:$AB$33,ROW()-65,FALSE),"")</f>
        <v/>
      </c>
      <c r="H68" s="103" t="str">
        <f>IF(Erfassung!M8="K",VLOOKUP(Erfassung!M$6,Berechnung!$F$29:$AB$33,ROW()-65,FALSE),"")</f>
        <v/>
      </c>
      <c r="I68" s="103" t="str">
        <f>IF(Erfassung!N8="K",VLOOKUP(Erfassung!N$6,Berechnung!$F$29:$AB$33,ROW()-65,FALSE),"")</f>
        <v/>
      </c>
      <c r="J68" s="103" t="str">
        <f>IF(Erfassung!O8="K",VLOOKUP(Erfassung!O$6,Berechnung!$F$29:$AB$33,ROW()-65,FALSE),"")</f>
        <v/>
      </c>
      <c r="K68" s="103" t="str">
        <f>IF(Erfassung!P8="K",VLOOKUP(Erfassung!P$6,Berechnung!$F$29:$AB$33,ROW()-65,FALSE),"")</f>
        <v/>
      </c>
      <c r="L68" s="103" t="str">
        <f>IF(Erfassung!Q8="K",VLOOKUP(Erfassung!Q$6,Berechnung!$F$29:$AB$33,ROW()-65,FALSE),"")</f>
        <v/>
      </c>
      <c r="M68" s="103" t="str">
        <f>IF(Erfassung!R8="K",VLOOKUP(Erfassung!R$6,Berechnung!$F$29:$AB$33,ROW()-65,FALSE),"")</f>
        <v/>
      </c>
      <c r="N68" s="103" t="str">
        <f>IF(Erfassung!S8="K",VLOOKUP(Erfassung!S$6,Berechnung!$F$29:$AB$33,ROW()-65,FALSE),"")</f>
        <v/>
      </c>
      <c r="O68" s="103" t="str">
        <f>IF(Erfassung!T8="K",VLOOKUP(Erfassung!T$6,Berechnung!$F$29:$AB$33,ROW()-65,FALSE),"")</f>
        <v/>
      </c>
      <c r="P68" s="103" t="str">
        <f>IF(Erfassung!U8="K",VLOOKUP(Erfassung!U$6,Berechnung!$F$29:$AB$33,ROW()-65,FALSE),"")</f>
        <v/>
      </c>
      <c r="Q68" s="103" t="str">
        <f>IF(Erfassung!V8="K",VLOOKUP(Erfassung!V$6,Berechnung!$F$29:$AB$33,ROW()-65,FALSE),"")</f>
        <v/>
      </c>
      <c r="R68" s="103" t="str">
        <f>IF(Erfassung!W8="K",VLOOKUP(Erfassung!W$6,Berechnung!$F$29:$AB$33,ROW()-65,FALSE),"")</f>
        <v/>
      </c>
      <c r="S68" s="103" t="str">
        <f>IF(Erfassung!X8="K",VLOOKUP(Erfassung!X$6,Berechnung!$F$29:$AB$33,ROW()-65,FALSE),"")</f>
        <v/>
      </c>
      <c r="T68" s="103" t="str">
        <f>IF(Erfassung!Y8="K",VLOOKUP(Erfassung!Y$6,Berechnung!$F$29:$AB$33,ROW()-65,FALSE),"")</f>
        <v/>
      </c>
      <c r="U68" s="103" t="str">
        <f>IF(Erfassung!Z8="K",VLOOKUP(Erfassung!Z$6,Berechnung!$F$29:$AB$33,ROW()-65,FALSE),"")</f>
        <v/>
      </c>
      <c r="V68" s="103" t="str">
        <f>IF(Erfassung!AA8="K",VLOOKUP(Erfassung!AA$6,Berechnung!$F$29:$AB$33,ROW()-65,FALSE),"")</f>
        <v/>
      </c>
      <c r="W68" s="103" t="str">
        <f>IF(Erfassung!AB8="K",VLOOKUP(Erfassung!AB$6,Berechnung!$F$29:$AB$33,ROW()-65,FALSE),"")</f>
        <v/>
      </c>
      <c r="X68" s="103" t="str">
        <f>IF(Erfassung!AC8="K",VLOOKUP(Erfassung!AC$6,Berechnung!$F$29:$AB$33,ROW()-65,FALSE),"")</f>
        <v/>
      </c>
      <c r="Y68" s="103" t="str">
        <f>IF(Erfassung!AD8="K",VLOOKUP(Erfassung!AD$6,Berechnung!$F$29:$AB$33,ROW()-65,FALSE),"")</f>
        <v/>
      </c>
      <c r="Z68" s="103" t="str">
        <f>IF(Erfassung!AE8="K",VLOOKUP(Erfassung!AE$6,Berechnung!$F$29:$AB$33,ROW()-65,FALSE),"")</f>
        <v/>
      </c>
      <c r="AA68" s="103" t="str">
        <f>IF(Erfassung!AF8="K",VLOOKUP(Erfassung!AF$6,Berechnung!$F$29:$AB$33,ROW()-65,FALSE),"")</f>
        <v/>
      </c>
      <c r="AB68" s="103" t="str">
        <f>IF(Erfassung!AG8="K",VLOOKUP(Erfassung!AG$6,Berechnung!$F$29:$AB$33,ROW()-65,FALSE),"")</f>
        <v/>
      </c>
      <c r="AC68" s="103" t="str">
        <f>IF(Erfassung!AH8="K",VLOOKUP(Erfassung!AH$6,Berechnung!$F$29:$AB$33,ROW()-65,FALSE),"")</f>
        <v/>
      </c>
      <c r="AD68" s="103" t="str">
        <f>IF(Erfassung!AI8="K",VLOOKUP(Erfassung!AI$6,Berechnung!$F$29:$AB$33,ROW()-65,FALSE),"")</f>
        <v/>
      </c>
      <c r="AE68" s="103" t="str">
        <f>IF(Erfassung!AJ8="K",VLOOKUP(Erfassung!AJ$6,Berechnung!$F$29:$AB$33,ROW()-65,FALSE),"")</f>
        <v/>
      </c>
      <c r="AF68" s="103" t="str">
        <f>IF(Erfassung!AK8="K",VLOOKUP(Erfassung!AK$6,Berechnung!$F$29:$AB$33,ROW()-65,FALSE),"")</f>
        <v/>
      </c>
      <c r="AG68" s="103" t="str">
        <f>IF(Erfassung!AL8="K",VLOOKUP(Erfassung!AL$6,Berechnung!$F$29:$AB$33,ROW()-65,FALSE),"")</f>
        <v/>
      </c>
      <c r="AH68" s="103" t="str">
        <f>IF(Erfassung!AM8="K",VLOOKUP(Erfassung!AM$6,Berechnung!$F$29:$AB$33,ROW()-65,FALSE),"")</f>
        <v/>
      </c>
      <c r="AI68" s="103" t="str">
        <f>IF(Erfassung!AN8="K",VLOOKUP(Erfassung!AN$6,Berechnung!$F$29:$AB$33,ROW()-65,FALSE),"")</f>
        <v/>
      </c>
      <c r="AJ68" s="103" t="str">
        <f>IF(Erfassung!AO8="K",VLOOKUP(Erfassung!AO$6,Berechnung!$F$29:$AB$33,ROW()-65,FALSE),"")</f>
        <v/>
      </c>
      <c r="AK68" s="104">
        <f t="shared" ref="AK68:AK88" si="11">SUM(F68:AJ68)</f>
        <v>0</v>
      </c>
      <c r="AL68" s="91">
        <f t="shared" ref="AL68:AL88" si="12">COUNT(F68:AJ68)</f>
        <v>0</v>
      </c>
    </row>
    <row r="69" spans="3:38" x14ac:dyDescent="0.2">
      <c r="F69" s="103" t="str">
        <f>IF(Erfassung!K9="K",VLOOKUP(Erfassung!K$6,Berechnung!$F$29:$AB$33,ROW()-65,FALSE),"")</f>
        <v/>
      </c>
      <c r="G69" s="103" t="str">
        <f>IF(Erfassung!L9="K",VLOOKUP(Erfassung!L$6,Berechnung!$F$29:$AB$33,ROW()-65,FALSE),"")</f>
        <v/>
      </c>
      <c r="H69" s="103" t="str">
        <f>IF(Erfassung!M9="K",VLOOKUP(Erfassung!M$6,Berechnung!$F$29:$AB$33,ROW()-65,FALSE),"")</f>
        <v/>
      </c>
      <c r="I69" s="103" t="str">
        <f>IF(Erfassung!N9="K",VLOOKUP(Erfassung!N$6,Berechnung!$F$29:$AB$33,ROW()-65,FALSE),"")</f>
        <v/>
      </c>
      <c r="J69" s="103" t="str">
        <f>IF(Erfassung!O9="K",VLOOKUP(Erfassung!O$6,Berechnung!$F$29:$AB$33,ROW()-65,FALSE),"")</f>
        <v/>
      </c>
      <c r="K69" s="103" t="str">
        <f>IF(Erfassung!P9="K",VLOOKUP(Erfassung!P$6,Berechnung!$F$29:$AB$33,ROW()-65,FALSE),"")</f>
        <v/>
      </c>
      <c r="L69" s="103" t="str">
        <f>IF(Erfassung!Q9="K",VLOOKUP(Erfassung!Q$6,Berechnung!$F$29:$AB$33,ROW()-65,FALSE),"")</f>
        <v/>
      </c>
      <c r="M69" s="103" t="str">
        <f>IF(Erfassung!R9="K",VLOOKUP(Erfassung!R$6,Berechnung!$F$29:$AB$33,ROW()-65,FALSE),"")</f>
        <v/>
      </c>
      <c r="N69" s="103" t="str">
        <f>IF(Erfassung!S9="K",VLOOKUP(Erfassung!S$6,Berechnung!$F$29:$AB$33,ROW()-65,FALSE),"")</f>
        <v/>
      </c>
      <c r="O69" s="103" t="str">
        <f>IF(Erfassung!T9="K",VLOOKUP(Erfassung!T$6,Berechnung!$F$29:$AB$33,ROW()-65,FALSE),"")</f>
        <v/>
      </c>
      <c r="P69" s="103" t="str">
        <f>IF(Erfassung!U9="K",VLOOKUP(Erfassung!U$6,Berechnung!$F$29:$AB$33,ROW()-65,FALSE),"")</f>
        <v/>
      </c>
      <c r="Q69" s="103" t="str">
        <f>IF(Erfassung!V9="K",VLOOKUP(Erfassung!V$6,Berechnung!$F$29:$AB$33,ROW()-65,FALSE),"")</f>
        <v/>
      </c>
      <c r="R69" s="103" t="str">
        <f>IF(Erfassung!W9="K",VLOOKUP(Erfassung!W$6,Berechnung!$F$29:$AB$33,ROW()-65,FALSE),"")</f>
        <v/>
      </c>
      <c r="S69" s="103" t="str">
        <f>IF(Erfassung!X9="K",VLOOKUP(Erfassung!X$6,Berechnung!$F$29:$AB$33,ROW()-65,FALSE),"")</f>
        <v/>
      </c>
      <c r="T69" s="103" t="str">
        <f>IF(Erfassung!Y9="K",VLOOKUP(Erfassung!Y$6,Berechnung!$F$29:$AB$33,ROW()-65,FALSE),"")</f>
        <v/>
      </c>
      <c r="U69" s="103" t="str">
        <f>IF(Erfassung!Z9="K",VLOOKUP(Erfassung!Z$6,Berechnung!$F$29:$AB$33,ROW()-65,FALSE),"")</f>
        <v/>
      </c>
      <c r="V69" s="103" t="str">
        <f>IF(Erfassung!AA9="K",VLOOKUP(Erfassung!AA$6,Berechnung!$F$29:$AB$33,ROW()-65,FALSE),"")</f>
        <v/>
      </c>
      <c r="W69" s="103" t="str">
        <f>IF(Erfassung!AB9="K",VLOOKUP(Erfassung!AB$6,Berechnung!$F$29:$AB$33,ROW()-65,FALSE),"")</f>
        <v/>
      </c>
      <c r="X69" s="103" t="str">
        <f>IF(Erfassung!AC9="K",VLOOKUP(Erfassung!AC$6,Berechnung!$F$29:$AB$33,ROW()-65,FALSE),"")</f>
        <v/>
      </c>
      <c r="Y69" s="103" t="str">
        <f>IF(Erfassung!AD9="K",VLOOKUP(Erfassung!AD$6,Berechnung!$F$29:$AB$33,ROW()-65,FALSE),"")</f>
        <v/>
      </c>
      <c r="Z69" s="103" t="str">
        <f>IF(Erfassung!AE9="K",VLOOKUP(Erfassung!AE$6,Berechnung!$F$29:$AB$33,ROW()-65,FALSE),"")</f>
        <v/>
      </c>
      <c r="AA69" s="103" t="str">
        <f>IF(Erfassung!AF9="K",VLOOKUP(Erfassung!AF$6,Berechnung!$F$29:$AB$33,ROW()-65,FALSE),"")</f>
        <v/>
      </c>
      <c r="AB69" s="103" t="str">
        <f>IF(Erfassung!AG9="K",VLOOKUP(Erfassung!AG$6,Berechnung!$F$29:$AB$33,ROW()-65,FALSE),"")</f>
        <v/>
      </c>
      <c r="AC69" s="103" t="str">
        <f>IF(Erfassung!AH9="K",VLOOKUP(Erfassung!AH$6,Berechnung!$F$29:$AB$33,ROW()-65,FALSE),"")</f>
        <v/>
      </c>
      <c r="AD69" s="103" t="str">
        <f>IF(Erfassung!AI9="K",VLOOKUP(Erfassung!AI$6,Berechnung!$F$29:$AB$33,ROW()-65,FALSE),"")</f>
        <v/>
      </c>
      <c r="AE69" s="103" t="str">
        <f>IF(Erfassung!AJ9="K",VLOOKUP(Erfassung!AJ$6,Berechnung!$F$29:$AB$33,ROW()-65,FALSE),"")</f>
        <v/>
      </c>
      <c r="AF69" s="103" t="str">
        <f>IF(Erfassung!AK9="K",VLOOKUP(Erfassung!AK$6,Berechnung!$F$29:$AB$33,ROW()-65,FALSE),"")</f>
        <v/>
      </c>
      <c r="AG69" s="103" t="str">
        <f>IF(Erfassung!AL9="K",VLOOKUP(Erfassung!AL$6,Berechnung!$F$29:$AB$33,ROW()-65,FALSE),"")</f>
        <v/>
      </c>
      <c r="AH69" s="103" t="str">
        <f>IF(Erfassung!AM9="K",VLOOKUP(Erfassung!AM$6,Berechnung!$F$29:$AB$33,ROW()-65,FALSE),"")</f>
        <v/>
      </c>
      <c r="AI69" s="103" t="str">
        <f>IF(Erfassung!AN9="K",VLOOKUP(Erfassung!AN$6,Berechnung!$F$29:$AB$33,ROW()-65,FALSE),"")</f>
        <v/>
      </c>
      <c r="AJ69" s="103" t="str">
        <f>IF(Erfassung!AO9="K",VLOOKUP(Erfassung!AO$6,Berechnung!$F$29:$AB$33,ROW()-65,FALSE),"")</f>
        <v/>
      </c>
      <c r="AK69" s="104">
        <f t="shared" si="11"/>
        <v>0</v>
      </c>
      <c r="AL69" s="91">
        <f t="shared" si="12"/>
        <v>0</v>
      </c>
    </row>
    <row r="70" spans="3:38" x14ac:dyDescent="0.2">
      <c r="F70" s="103" t="str">
        <f>IF(Erfassung!K10="K",VLOOKUP(Erfassung!K$6,Berechnung!$F$29:$AB$33,ROW()-65,FALSE),"")</f>
        <v/>
      </c>
      <c r="G70" s="103" t="str">
        <f>IF(Erfassung!L10="K",VLOOKUP(Erfassung!L$6,Berechnung!$F$29:$AB$33,ROW()-65,FALSE),"")</f>
        <v/>
      </c>
      <c r="H70" s="103" t="str">
        <f>IF(Erfassung!M10="K",VLOOKUP(Erfassung!M$6,Berechnung!$F$29:$AB$33,ROW()-65,FALSE),"")</f>
        <v/>
      </c>
      <c r="I70" s="103" t="str">
        <f>IF(Erfassung!N10="K",VLOOKUP(Erfassung!N$6,Berechnung!$F$29:$AB$33,ROW()-65,FALSE),"")</f>
        <v/>
      </c>
      <c r="J70" s="103" t="str">
        <f>IF(Erfassung!O10="K",VLOOKUP(Erfassung!O$6,Berechnung!$F$29:$AB$33,ROW()-65,FALSE),"")</f>
        <v/>
      </c>
      <c r="K70" s="103" t="str">
        <f>IF(Erfassung!P10="K",VLOOKUP(Erfassung!P$6,Berechnung!$F$29:$AB$33,ROW()-65,FALSE),"")</f>
        <v/>
      </c>
      <c r="L70" s="103" t="str">
        <f>IF(Erfassung!Q10="K",VLOOKUP(Erfassung!Q$6,Berechnung!$F$29:$AB$33,ROW()-65,FALSE),"")</f>
        <v/>
      </c>
      <c r="M70" s="103" t="str">
        <f>IF(Erfassung!R10="K",VLOOKUP(Erfassung!R$6,Berechnung!$F$29:$AB$33,ROW()-65,FALSE),"")</f>
        <v/>
      </c>
      <c r="N70" s="103" t="str">
        <f>IF(Erfassung!S10="K",VLOOKUP(Erfassung!S$6,Berechnung!$F$29:$AB$33,ROW()-65,FALSE),"")</f>
        <v/>
      </c>
      <c r="O70" s="103" t="str">
        <f>IF(Erfassung!T10="K",VLOOKUP(Erfassung!T$6,Berechnung!$F$29:$AB$33,ROW()-65,FALSE),"")</f>
        <v/>
      </c>
      <c r="P70" s="103" t="str">
        <f>IF(Erfassung!U10="K",VLOOKUP(Erfassung!U$6,Berechnung!$F$29:$AB$33,ROW()-65,FALSE),"")</f>
        <v/>
      </c>
      <c r="Q70" s="103" t="str">
        <f>IF(Erfassung!V10="K",VLOOKUP(Erfassung!V$6,Berechnung!$F$29:$AB$33,ROW()-65,FALSE),"")</f>
        <v/>
      </c>
      <c r="R70" s="103" t="str">
        <f>IF(Erfassung!W10="K",VLOOKUP(Erfassung!W$6,Berechnung!$F$29:$AB$33,ROW()-65,FALSE),"")</f>
        <v/>
      </c>
      <c r="S70" s="103" t="str">
        <f>IF(Erfassung!X10="K",VLOOKUP(Erfassung!X$6,Berechnung!$F$29:$AB$33,ROW()-65,FALSE),"")</f>
        <v/>
      </c>
      <c r="T70" s="103" t="str">
        <f>IF(Erfassung!Y10="K",VLOOKUP(Erfassung!Y$6,Berechnung!$F$29:$AB$33,ROW()-65,FALSE),"")</f>
        <v/>
      </c>
      <c r="U70" s="103" t="str">
        <f>IF(Erfassung!Z10="K",VLOOKUP(Erfassung!Z$6,Berechnung!$F$29:$AB$33,ROW()-65,FALSE),"")</f>
        <v/>
      </c>
      <c r="V70" s="103" t="str">
        <f>IF(Erfassung!AA10="K",VLOOKUP(Erfassung!AA$6,Berechnung!$F$29:$AB$33,ROW()-65,FALSE),"")</f>
        <v/>
      </c>
      <c r="W70" s="103" t="str">
        <f>IF(Erfassung!AB10="K",VLOOKUP(Erfassung!AB$6,Berechnung!$F$29:$AB$33,ROW()-65,FALSE),"")</f>
        <v/>
      </c>
      <c r="X70" s="103" t="str">
        <f>IF(Erfassung!AC10="K",VLOOKUP(Erfassung!AC$6,Berechnung!$F$29:$AB$33,ROW()-65,FALSE),"")</f>
        <v/>
      </c>
      <c r="Y70" s="103" t="str">
        <f>IF(Erfassung!AD10="K",VLOOKUP(Erfassung!AD$6,Berechnung!$F$29:$AB$33,ROW()-65,FALSE),"")</f>
        <v/>
      </c>
      <c r="Z70" s="103" t="str">
        <f>IF(Erfassung!AE10="K",VLOOKUP(Erfassung!AE$6,Berechnung!$F$29:$AB$33,ROW()-65,FALSE),"")</f>
        <v/>
      </c>
      <c r="AA70" s="103" t="str">
        <f>IF(Erfassung!AF10="K",VLOOKUP(Erfassung!AF$6,Berechnung!$F$29:$AB$33,ROW()-65,FALSE),"")</f>
        <v/>
      </c>
      <c r="AB70" s="103" t="str">
        <f>IF(Erfassung!AG10="K",VLOOKUP(Erfassung!AG$6,Berechnung!$F$29:$AB$33,ROW()-65,FALSE),"")</f>
        <v/>
      </c>
      <c r="AC70" s="103" t="str">
        <f>IF(Erfassung!AH10="K",VLOOKUP(Erfassung!AH$6,Berechnung!$F$29:$AB$33,ROW()-65,FALSE),"")</f>
        <v/>
      </c>
      <c r="AD70" s="103" t="str">
        <f>IF(Erfassung!AI10="K",VLOOKUP(Erfassung!AI$6,Berechnung!$F$29:$AB$33,ROW()-65,FALSE),"")</f>
        <v/>
      </c>
      <c r="AE70" s="103" t="str">
        <f>IF(Erfassung!AJ10="K",VLOOKUP(Erfassung!AJ$6,Berechnung!$F$29:$AB$33,ROW()-65,FALSE),"")</f>
        <v/>
      </c>
      <c r="AF70" s="103" t="str">
        <f>IF(Erfassung!AK10="K",VLOOKUP(Erfassung!AK$6,Berechnung!$F$29:$AB$33,ROW()-65,FALSE),"")</f>
        <v/>
      </c>
      <c r="AG70" s="103" t="str">
        <f>IF(Erfassung!AL10="K",VLOOKUP(Erfassung!AL$6,Berechnung!$F$29:$AB$33,ROW()-65,FALSE),"")</f>
        <v/>
      </c>
      <c r="AH70" s="103" t="str">
        <f>IF(Erfassung!AM10="K",VLOOKUP(Erfassung!AM$6,Berechnung!$F$29:$AB$33,ROW()-65,FALSE),"")</f>
        <v/>
      </c>
      <c r="AI70" s="103" t="str">
        <f>IF(Erfassung!AN10="K",VLOOKUP(Erfassung!AN$6,Berechnung!$F$29:$AB$33,ROW()-65,FALSE),"")</f>
        <v/>
      </c>
      <c r="AJ70" s="103" t="str">
        <f>IF(Erfassung!AO10="K",VLOOKUP(Erfassung!AO$6,Berechnung!$F$29:$AB$33,ROW()-65,FALSE),"")</f>
        <v/>
      </c>
      <c r="AK70" s="104">
        <f t="shared" si="11"/>
        <v>0</v>
      </c>
      <c r="AL70" s="91">
        <f t="shared" si="12"/>
        <v>0</v>
      </c>
    </row>
    <row r="71" spans="3:38" x14ac:dyDescent="0.2">
      <c r="F71" s="103" t="str">
        <f>IF(Erfassung!K11="K",VLOOKUP(Erfassung!K$6,Berechnung!$F$29:$AB$33,ROW()-65,FALSE),"")</f>
        <v/>
      </c>
      <c r="G71" s="103" t="str">
        <f>IF(Erfassung!L11="K",VLOOKUP(Erfassung!L$6,Berechnung!$F$29:$AB$33,ROW()-65,FALSE),"")</f>
        <v/>
      </c>
      <c r="H71" s="103" t="str">
        <f>IF(Erfassung!M11="K",VLOOKUP(Erfassung!M$6,Berechnung!$F$29:$AB$33,ROW()-65,FALSE),"")</f>
        <v/>
      </c>
      <c r="I71" s="103" t="str">
        <f>IF(Erfassung!N11="K",VLOOKUP(Erfassung!N$6,Berechnung!$F$29:$AB$33,ROW()-65,FALSE),"")</f>
        <v/>
      </c>
      <c r="J71" s="103" t="str">
        <f>IF(Erfassung!O11="K",VLOOKUP(Erfassung!O$6,Berechnung!$F$29:$AB$33,ROW()-65,FALSE),"")</f>
        <v/>
      </c>
      <c r="K71" s="103" t="str">
        <f>IF(Erfassung!P11="K",VLOOKUP(Erfassung!P$6,Berechnung!$F$29:$AB$33,ROW()-65,FALSE),"")</f>
        <v/>
      </c>
      <c r="L71" s="103" t="str">
        <f>IF(Erfassung!Q11="K",VLOOKUP(Erfassung!Q$6,Berechnung!$F$29:$AB$33,ROW()-65,FALSE),"")</f>
        <v/>
      </c>
      <c r="M71" s="103" t="str">
        <f>IF(Erfassung!R11="K",VLOOKUP(Erfassung!R$6,Berechnung!$F$29:$AB$33,ROW()-65,FALSE),"")</f>
        <v/>
      </c>
      <c r="N71" s="103" t="str">
        <f>IF(Erfassung!S11="K",VLOOKUP(Erfassung!S$6,Berechnung!$F$29:$AB$33,ROW()-65,FALSE),"")</f>
        <v/>
      </c>
      <c r="O71" s="103" t="str">
        <f>IF(Erfassung!T11="K",VLOOKUP(Erfassung!T$6,Berechnung!$F$29:$AB$33,ROW()-65,FALSE),"")</f>
        <v/>
      </c>
      <c r="P71" s="103" t="str">
        <f>IF(Erfassung!U11="K",VLOOKUP(Erfassung!U$6,Berechnung!$F$29:$AB$33,ROW()-65,FALSE),"")</f>
        <v/>
      </c>
      <c r="Q71" s="103" t="str">
        <f>IF(Erfassung!V11="K",VLOOKUP(Erfassung!V$6,Berechnung!$F$29:$AB$33,ROW()-65,FALSE),"")</f>
        <v/>
      </c>
      <c r="R71" s="103" t="str">
        <f>IF(Erfassung!W11="K",VLOOKUP(Erfassung!W$6,Berechnung!$F$29:$AB$33,ROW()-65,FALSE),"")</f>
        <v/>
      </c>
      <c r="S71" s="103" t="str">
        <f>IF(Erfassung!X11="K",VLOOKUP(Erfassung!X$6,Berechnung!$F$29:$AB$33,ROW()-65,FALSE),"")</f>
        <v/>
      </c>
      <c r="T71" s="103" t="str">
        <f>IF(Erfassung!Y11="K",VLOOKUP(Erfassung!Y$6,Berechnung!$F$29:$AB$33,ROW()-65,FALSE),"")</f>
        <v/>
      </c>
      <c r="U71" s="103" t="str">
        <f>IF(Erfassung!Z11="K",VLOOKUP(Erfassung!Z$6,Berechnung!$F$29:$AB$33,ROW()-65,FALSE),"")</f>
        <v/>
      </c>
      <c r="V71" s="103" t="str">
        <f>IF(Erfassung!AA11="K",VLOOKUP(Erfassung!AA$6,Berechnung!$F$29:$AB$33,ROW()-65,FALSE),"")</f>
        <v/>
      </c>
      <c r="W71" s="103" t="str">
        <f>IF(Erfassung!AB11="K",VLOOKUP(Erfassung!AB$6,Berechnung!$F$29:$AB$33,ROW()-65,FALSE),"")</f>
        <v/>
      </c>
      <c r="X71" s="103" t="str">
        <f>IF(Erfassung!AC11="K",VLOOKUP(Erfassung!AC$6,Berechnung!$F$29:$AB$33,ROW()-65,FALSE),"")</f>
        <v/>
      </c>
      <c r="Y71" s="103" t="str">
        <f>IF(Erfassung!AD11="K",VLOOKUP(Erfassung!AD$6,Berechnung!$F$29:$AB$33,ROW()-65,FALSE),"")</f>
        <v/>
      </c>
      <c r="Z71" s="103" t="str">
        <f>IF(Erfassung!AE11="K",VLOOKUP(Erfassung!AE$6,Berechnung!$F$29:$AB$33,ROW()-65,FALSE),"")</f>
        <v/>
      </c>
      <c r="AA71" s="103" t="str">
        <f>IF(Erfassung!AF11="K",VLOOKUP(Erfassung!AF$6,Berechnung!$F$29:$AB$33,ROW()-65,FALSE),"")</f>
        <v/>
      </c>
      <c r="AB71" s="103" t="str">
        <f>IF(Erfassung!AG11="K",VLOOKUP(Erfassung!AG$6,Berechnung!$F$29:$AB$33,ROW()-65,FALSE),"")</f>
        <v/>
      </c>
      <c r="AC71" s="103" t="str">
        <f>IF(Erfassung!AH11="K",VLOOKUP(Erfassung!AH$6,Berechnung!$F$29:$AB$33,ROW()-65,FALSE),"")</f>
        <v/>
      </c>
      <c r="AD71" s="103" t="str">
        <f>IF(Erfassung!AI11="K",VLOOKUP(Erfassung!AI$6,Berechnung!$F$29:$AB$33,ROW()-65,FALSE),"")</f>
        <v/>
      </c>
      <c r="AE71" s="103" t="str">
        <f>IF(Erfassung!AJ11="K",VLOOKUP(Erfassung!AJ$6,Berechnung!$F$29:$AB$33,ROW()-65,FALSE),"")</f>
        <v/>
      </c>
      <c r="AF71" s="103" t="str">
        <f>IF(Erfassung!AK11="K",VLOOKUP(Erfassung!AK$6,Berechnung!$F$29:$AB$33,ROW()-65,FALSE),"")</f>
        <v/>
      </c>
      <c r="AG71" s="103" t="str">
        <f>IF(Erfassung!AL11="K",VLOOKUP(Erfassung!AL$6,Berechnung!$F$29:$AB$33,ROW()-65,FALSE),"")</f>
        <v/>
      </c>
      <c r="AH71" s="103" t="str">
        <f>IF(Erfassung!AM11="K",VLOOKUP(Erfassung!AM$6,Berechnung!$F$29:$AB$33,ROW()-65,FALSE),"")</f>
        <v/>
      </c>
      <c r="AI71" s="103" t="str">
        <f>IF(Erfassung!AN11="K",VLOOKUP(Erfassung!AN$6,Berechnung!$F$29:$AB$33,ROW()-65,FALSE),"")</f>
        <v/>
      </c>
      <c r="AJ71" s="103" t="str">
        <f>IF(Erfassung!AO11="K",VLOOKUP(Erfassung!AO$6,Berechnung!$F$29:$AB$33,ROW()-65,FALSE),"")</f>
        <v/>
      </c>
      <c r="AK71" s="104">
        <f t="shared" si="11"/>
        <v>0</v>
      </c>
      <c r="AL71" s="91">
        <f t="shared" si="12"/>
        <v>0</v>
      </c>
    </row>
    <row r="72" spans="3:38" x14ac:dyDescent="0.2">
      <c r="F72" s="103" t="str">
        <f>IF(Erfassung!K12="K",VLOOKUP(Erfassung!K$6,Berechnung!$F$29:$AB$33,ROW()-65,FALSE),"")</f>
        <v/>
      </c>
      <c r="G72" s="103" t="str">
        <f>IF(Erfassung!L12="K",VLOOKUP(Erfassung!L$6,Berechnung!$F$29:$AB$33,ROW()-65,FALSE),"")</f>
        <v/>
      </c>
      <c r="H72" s="103" t="str">
        <f>IF(Erfassung!M12="K",VLOOKUP(Erfassung!M$6,Berechnung!$F$29:$AB$33,ROW()-65,FALSE),"")</f>
        <v/>
      </c>
      <c r="I72" s="103" t="str">
        <f>IF(Erfassung!N12="K",VLOOKUP(Erfassung!N$6,Berechnung!$F$29:$AB$33,ROW()-65,FALSE),"")</f>
        <v/>
      </c>
      <c r="J72" s="103" t="str">
        <f>IF(Erfassung!O12="K",VLOOKUP(Erfassung!O$6,Berechnung!$F$29:$AB$33,ROW()-65,FALSE),"")</f>
        <v/>
      </c>
      <c r="K72" s="103" t="str">
        <f>IF(Erfassung!P12="K",VLOOKUP(Erfassung!P$6,Berechnung!$F$29:$AB$33,ROW()-65,FALSE),"")</f>
        <v/>
      </c>
      <c r="L72" s="103" t="str">
        <f>IF(Erfassung!Q12="K",VLOOKUP(Erfassung!Q$6,Berechnung!$F$29:$AB$33,ROW()-65,FALSE),"")</f>
        <v/>
      </c>
      <c r="M72" s="103" t="str">
        <f>IF(Erfassung!R12="K",VLOOKUP(Erfassung!R$6,Berechnung!$F$29:$AB$33,ROW()-65,FALSE),"")</f>
        <v/>
      </c>
      <c r="N72" s="103" t="str">
        <f>IF(Erfassung!S12="K",VLOOKUP(Erfassung!S$6,Berechnung!$F$29:$AB$33,ROW()-65,FALSE),"")</f>
        <v/>
      </c>
      <c r="O72" s="103" t="str">
        <f>IF(Erfassung!T12="K",VLOOKUP(Erfassung!T$6,Berechnung!$F$29:$AB$33,ROW()-65,FALSE),"")</f>
        <v/>
      </c>
      <c r="P72" s="103" t="str">
        <f>IF(Erfassung!U12="K",VLOOKUP(Erfassung!U$6,Berechnung!$F$29:$AB$33,ROW()-65,FALSE),"")</f>
        <v/>
      </c>
      <c r="Q72" s="103" t="str">
        <f>IF(Erfassung!V12="K",VLOOKUP(Erfassung!V$6,Berechnung!$F$29:$AB$33,ROW()-65,FALSE),"")</f>
        <v/>
      </c>
      <c r="R72" s="103" t="str">
        <f>IF(Erfassung!W12="K",VLOOKUP(Erfassung!W$6,Berechnung!$F$29:$AB$33,ROW()-65,FALSE),"")</f>
        <v/>
      </c>
      <c r="S72" s="103" t="str">
        <f>IF(Erfassung!X12="K",VLOOKUP(Erfassung!X$6,Berechnung!$F$29:$AB$33,ROW()-65,FALSE),"")</f>
        <v/>
      </c>
      <c r="T72" s="103" t="str">
        <f>IF(Erfassung!Y12="K",VLOOKUP(Erfassung!Y$6,Berechnung!$F$29:$AB$33,ROW()-65,FALSE),"")</f>
        <v/>
      </c>
      <c r="U72" s="103" t="str">
        <f>IF(Erfassung!Z12="K",VLOOKUP(Erfassung!Z$6,Berechnung!$F$29:$AB$33,ROW()-65,FALSE),"")</f>
        <v/>
      </c>
      <c r="V72" s="103" t="str">
        <f>IF(Erfassung!AA12="K",VLOOKUP(Erfassung!AA$6,Berechnung!$F$29:$AB$33,ROW()-65,FALSE),"")</f>
        <v/>
      </c>
      <c r="W72" s="103" t="str">
        <f>IF(Erfassung!AB12="K",VLOOKUP(Erfassung!AB$6,Berechnung!$F$29:$AB$33,ROW()-65,FALSE),"")</f>
        <v/>
      </c>
      <c r="X72" s="103" t="str">
        <f>IF(Erfassung!AC12="K",VLOOKUP(Erfassung!AC$6,Berechnung!$F$29:$AB$33,ROW()-65,FALSE),"")</f>
        <v/>
      </c>
      <c r="Y72" s="103" t="str">
        <f>IF(Erfassung!AD12="K",VLOOKUP(Erfassung!AD$6,Berechnung!$F$29:$AB$33,ROW()-65,FALSE),"")</f>
        <v/>
      </c>
      <c r="Z72" s="103" t="str">
        <f>IF(Erfassung!AE12="K",VLOOKUP(Erfassung!AE$6,Berechnung!$F$29:$AB$33,ROW()-65,FALSE),"")</f>
        <v/>
      </c>
      <c r="AA72" s="103" t="str">
        <f>IF(Erfassung!AF12="K",VLOOKUP(Erfassung!AF$6,Berechnung!$F$29:$AB$33,ROW()-65,FALSE),"")</f>
        <v/>
      </c>
      <c r="AB72" s="103" t="str">
        <f>IF(Erfassung!AG12="K",VLOOKUP(Erfassung!AG$6,Berechnung!$F$29:$AB$33,ROW()-65,FALSE),"")</f>
        <v/>
      </c>
      <c r="AC72" s="103" t="str">
        <f>IF(Erfassung!AH12="K",VLOOKUP(Erfassung!AH$6,Berechnung!$F$29:$AB$33,ROW()-65,FALSE),"")</f>
        <v/>
      </c>
      <c r="AD72" s="103" t="str">
        <f>IF(Erfassung!AI12="K",VLOOKUP(Erfassung!AI$6,Berechnung!$F$29:$AB$33,ROW()-65,FALSE),"")</f>
        <v/>
      </c>
      <c r="AE72" s="103" t="str">
        <f>IF(Erfassung!AJ12="K",VLOOKUP(Erfassung!AJ$6,Berechnung!$F$29:$AB$33,ROW()-65,FALSE),"")</f>
        <v/>
      </c>
      <c r="AF72" s="103" t="str">
        <f>IF(Erfassung!AK12="K",VLOOKUP(Erfassung!AK$6,Berechnung!$F$29:$AB$33,ROW()-65,FALSE),"")</f>
        <v/>
      </c>
      <c r="AG72" s="103" t="str">
        <f>IF(Erfassung!AL12="K",VLOOKUP(Erfassung!AL$6,Berechnung!$F$29:$AB$33,ROW()-65,FALSE),"")</f>
        <v/>
      </c>
      <c r="AH72" s="103" t="str">
        <f>IF(Erfassung!AM12="K",VLOOKUP(Erfassung!AM$6,Berechnung!$F$29:$AB$33,ROW()-65,FALSE),"")</f>
        <v/>
      </c>
      <c r="AI72" s="103" t="str">
        <f>IF(Erfassung!AN12="K",VLOOKUP(Erfassung!AN$6,Berechnung!$F$29:$AB$33,ROW()-65,FALSE),"")</f>
        <v/>
      </c>
      <c r="AJ72" s="103" t="str">
        <f>IF(Erfassung!AO12="K",VLOOKUP(Erfassung!AO$6,Berechnung!$F$29:$AB$33,ROW()-65,FALSE),"")</f>
        <v/>
      </c>
      <c r="AK72" s="104">
        <f t="shared" si="11"/>
        <v>0</v>
      </c>
      <c r="AL72" s="91">
        <f t="shared" si="12"/>
        <v>0</v>
      </c>
    </row>
    <row r="73" spans="3:38" x14ac:dyDescent="0.2">
      <c r="F73" s="103" t="str">
        <f>IF(Erfassung!K13="K",VLOOKUP(Erfassung!K$6,Berechnung!$F$29:$AB$33,ROW()-65,FALSE),"")</f>
        <v/>
      </c>
      <c r="G73" s="103" t="str">
        <f>IF(Erfassung!L13="K",VLOOKUP(Erfassung!L$6,Berechnung!$F$29:$AB$33,ROW()-65,FALSE),"")</f>
        <v/>
      </c>
      <c r="H73" s="103" t="str">
        <f>IF(Erfassung!M13="K",VLOOKUP(Erfassung!M$6,Berechnung!$F$29:$AB$33,ROW()-65,FALSE),"")</f>
        <v/>
      </c>
      <c r="I73" s="103" t="str">
        <f>IF(Erfassung!N13="K",VLOOKUP(Erfassung!N$6,Berechnung!$F$29:$AB$33,ROW()-65,FALSE),"")</f>
        <v/>
      </c>
      <c r="J73" s="103" t="str">
        <f>IF(Erfassung!O13="K",VLOOKUP(Erfassung!O$6,Berechnung!$F$29:$AB$33,ROW()-65,FALSE),"")</f>
        <v/>
      </c>
      <c r="K73" s="103" t="str">
        <f>IF(Erfassung!P13="K",VLOOKUP(Erfassung!P$6,Berechnung!$F$29:$AB$33,ROW()-65,FALSE),"")</f>
        <v/>
      </c>
      <c r="L73" s="103" t="str">
        <f>IF(Erfassung!Q13="K",VLOOKUP(Erfassung!Q$6,Berechnung!$F$29:$AB$33,ROW()-65,FALSE),"")</f>
        <v/>
      </c>
      <c r="M73" s="103" t="str">
        <f>IF(Erfassung!R13="K",VLOOKUP(Erfassung!R$6,Berechnung!$F$29:$AB$33,ROW()-65,FALSE),"")</f>
        <v/>
      </c>
      <c r="N73" s="103" t="str">
        <f>IF(Erfassung!S13="K",VLOOKUP(Erfassung!S$6,Berechnung!$F$29:$AB$33,ROW()-65,FALSE),"")</f>
        <v/>
      </c>
      <c r="O73" s="103" t="str">
        <f>IF(Erfassung!T13="K",VLOOKUP(Erfassung!T$6,Berechnung!$F$29:$AB$33,ROW()-65,FALSE),"")</f>
        <v/>
      </c>
      <c r="P73" s="103" t="str">
        <f>IF(Erfassung!U13="K",VLOOKUP(Erfassung!U$6,Berechnung!$F$29:$AB$33,ROW()-65,FALSE),"")</f>
        <v/>
      </c>
      <c r="Q73" s="103" t="str">
        <f>IF(Erfassung!V13="K",VLOOKUP(Erfassung!V$6,Berechnung!$F$29:$AB$33,ROW()-65,FALSE),"")</f>
        <v/>
      </c>
      <c r="R73" s="103" t="str">
        <f>IF(Erfassung!W13="K",VLOOKUP(Erfassung!W$6,Berechnung!$F$29:$AB$33,ROW()-65,FALSE),"")</f>
        <v/>
      </c>
      <c r="S73" s="103" t="str">
        <f>IF(Erfassung!X13="K",VLOOKUP(Erfassung!X$6,Berechnung!$F$29:$AB$33,ROW()-65,FALSE),"")</f>
        <v/>
      </c>
      <c r="T73" s="103" t="str">
        <f>IF(Erfassung!Y13="K",VLOOKUP(Erfassung!Y$6,Berechnung!$F$29:$AB$33,ROW()-65,FALSE),"")</f>
        <v/>
      </c>
      <c r="U73" s="103" t="str">
        <f>IF(Erfassung!Z13="K",VLOOKUP(Erfassung!Z$6,Berechnung!$F$29:$AB$33,ROW()-65,FALSE),"")</f>
        <v/>
      </c>
      <c r="V73" s="103" t="str">
        <f>IF(Erfassung!AA13="K",VLOOKUP(Erfassung!AA$6,Berechnung!$F$29:$AB$33,ROW()-65,FALSE),"")</f>
        <v/>
      </c>
      <c r="W73" s="103" t="str">
        <f>IF(Erfassung!AB13="K",VLOOKUP(Erfassung!AB$6,Berechnung!$F$29:$AB$33,ROW()-65,FALSE),"")</f>
        <v/>
      </c>
      <c r="X73" s="103" t="str">
        <f>IF(Erfassung!AC13="K",VLOOKUP(Erfassung!AC$6,Berechnung!$F$29:$AB$33,ROW()-65,FALSE),"")</f>
        <v/>
      </c>
      <c r="Y73" s="103" t="str">
        <f>IF(Erfassung!AD13="K",VLOOKUP(Erfassung!AD$6,Berechnung!$F$29:$AB$33,ROW()-65,FALSE),"")</f>
        <v/>
      </c>
      <c r="Z73" s="103" t="str">
        <f>IF(Erfassung!AE13="K",VLOOKUP(Erfassung!AE$6,Berechnung!$F$29:$AB$33,ROW()-65,FALSE),"")</f>
        <v/>
      </c>
      <c r="AA73" s="103" t="str">
        <f>IF(Erfassung!AF13="K",VLOOKUP(Erfassung!AF$6,Berechnung!$F$29:$AB$33,ROW()-65,FALSE),"")</f>
        <v/>
      </c>
      <c r="AB73" s="103" t="str">
        <f>IF(Erfassung!AG13="K",VLOOKUP(Erfassung!AG$6,Berechnung!$F$29:$AB$33,ROW()-65,FALSE),"")</f>
        <v/>
      </c>
      <c r="AC73" s="103" t="str">
        <f>IF(Erfassung!AH13="K",VLOOKUP(Erfassung!AH$6,Berechnung!$F$29:$AB$33,ROW()-65,FALSE),"")</f>
        <v/>
      </c>
      <c r="AD73" s="103" t="str">
        <f>IF(Erfassung!AI13="K",VLOOKUP(Erfassung!AI$6,Berechnung!$F$29:$AB$33,ROW()-65,FALSE),"")</f>
        <v/>
      </c>
      <c r="AE73" s="103" t="str">
        <f>IF(Erfassung!AJ13="K",VLOOKUP(Erfassung!AJ$6,Berechnung!$F$29:$AB$33,ROW()-65,FALSE),"")</f>
        <v/>
      </c>
      <c r="AF73" s="103" t="str">
        <f>IF(Erfassung!AK13="K",VLOOKUP(Erfassung!AK$6,Berechnung!$F$29:$AB$33,ROW()-65,FALSE),"")</f>
        <v/>
      </c>
      <c r="AG73" s="103" t="str">
        <f>IF(Erfassung!AL13="K",VLOOKUP(Erfassung!AL$6,Berechnung!$F$29:$AB$33,ROW()-65,FALSE),"")</f>
        <v/>
      </c>
      <c r="AH73" s="103" t="str">
        <f>IF(Erfassung!AM13="K",VLOOKUP(Erfassung!AM$6,Berechnung!$F$29:$AB$33,ROW()-65,FALSE),"")</f>
        <v/>
      </c>
      <c r="AI73" s="103" t="str">
        <f>IF(Erfassung!AN13="K",VLOOKUP(Erfassung!AN$6,Berechnung!$F$29:$AB$33,ROW()-65,FALSE),"")</f>
        <v/>
      </c>
      <c r="AJ73" s="103" t="str">
        <f>IF(Erfassung!AO13="K",VLOOKUP(Erfassung!AO$6,Berechnung!$F$29:$AB$33,ROW()-65,FALSE),"")</f>
        <v/>
      </c>
      <c r="AK73" s="104">
        <f t="shared" si="11"/>
        <v>0</v>
      </c>
      <c r="AL73" s="91">
        <f t="shared" si="12"/>
        <v>0</v>
      </c>
    </row>
    <row r="74" spans="3:38" x14ac:dyDescent="0.2">
      <c r="F74" s="103" t="str">
        <f>IF(Erfassung!K14="K",VLOOKUP(Erfassung!K$6,Berechnung!$F$29:$AB$33,ROW()-65,FALSE),"")</f>
        <v/>
      </c>
      <c r="G74" s="103" t="str">
        <f>IF(Erfassung!L14="K",VLOOKUP(Erfassung!L$6,Berechnung!$F$29:$AB$33,ROW()-65,FALSE),"")</f>
        <v/>
      </c>
      <c r="H74" s="103" t="str">
        <f>IF(Erfassung!M14="K",VLOOKUP(Erfassung!M$6,Berechnung!$F$29:$AB$33,ROW()-65,FALSE),"")</f>
        <v/>
      </c>
      <c r="I74" s="103" t="str">
        <f>IF(Erfassung!N14="K",VLOOKUP(Erfassung!N$6,Berechnung!$F$29:$AB$33,ROW()-65,FALSE),"")</f>
        <v/>
      </c>
      <c r="J74" s="103" t="str">
        <f>IF(Erfassung!O14="K",VLOOKUP(Erfassung!O$6,Berechnung!$F$29:$AB$33,ROW()-65,FALSE),"")</f>
        <v/>
      </c>
      <c r="K74" s="103" t="str">
        <f>IF(Erfassung!P14="K",VLOOKUP(Erfassung!P$6,Berechnung!$F$29:$AB$33,ROW()-65,FALSE),"")</f>
        <v/>
      </c>
      <c r="L74" s="103" t="str">
        <f>IF(Erfassung!Q14="K",VLOOKUP(Erfassung!Q$6,Berechnung!$F$29:$AB$33,ROW()-65,FALSE),"")</f>
        <v/>
      </c>
      <c r="M74" s="103" t="str">
        <f>IF(Erfassung!R14="K",VLOOKUP(Erfassung!R$6,Berechnung!$F$29:$AB$33,ROW()-65,FALSE),"")</f>
        <v/>
      </c>
      <c r="N74" s="103" t="str">
        <f>IF(Erfassung!S14="K",VLOOKUP(Erfassung!S$6,Berechnung!$F$29:$AB$33,ROW()-65,FALSE),"")</f>
        <v/>
      </c>
      <c r="O74" s="103" t="str">
        <f>IF(Erfassung!T14="K",VLOOKUP(Erfassung!T$6,Berechnung!$F$29:$AB$33,ROW()-65,FALSE),"")</f>
        <v/>
      </c>
      <c r="P74" s="103" t="str">
        <f>IF(Erfassung!U14="K",VLOOKUP(Erfassung!U$6,Berechnung!$F$29:$AB$33,ROW()-65,FALSE),"")</f>
        <v/>
      </c>
      <c r="Q74" s="103" t="str">
        <f>IF(Erfassung!V14="K",VLOOKUP(Erfassung!V$6,Berechnung!$F$29:$AB$33,ROW()-65,FALSE),"")</f>
        <v/>
      </c>
      <c r="R74" s="103" t="str">
        <f>IF(Erfassung!W14="K",VLOOKUP(Erfassung!W$6,Berechnung!$F$29:$AB$33,ROW()-65,FALSE),"")</f>
        <v/>
      </c>
      <c r="S74" s="103" t="str">
        <f>IF(Erfassung!X14="K",VLOOKUP(Erfassung!X$6,Berechnung!$F$29:$AB$33,ROW()-65,FALSE),"")</f>
        <v/>
      </c>
      <c r="T74" s="103" t="str">
        <f>IF(Erfassung!Y14="K",VLOOKUP(Erfassung!Y$6,Berechnung!$F$29:$AB$33,ROW()-65,FALSE),"")</f>
        <v/>
      </c>
      <c r="U74" s="103" t="str">
        <f>IF(Erfassung!Z14="K",VLOOKUP(Erfassung!Z$6,Berechnung!$F$29:$AB$33,ROW()-65,FALSE),"")</f>
        <v/>
      </c>
      <c r="V74" s="103" t="str">
        <f>IF(Erfassung!AA14="K",VLOOKUP(Erfassung!AA$6,Berechnung!$F$29:$AB$33,ROW()-65,FALSE),"")</f>
        <v/>
      </c>
      <c r="W74" s="103" t="str">
        <f>IF(Erfassung!AB14="K",VLOOKUP(Erfassung!AB$6,Berechnung!$F$29:$AB$33,ROW()-65,FALSE),"")</f>
        <v/>
      </c>
      <c r="X74" s="103" t="str">
        <f>IF(Erfassung!AC14="K",VLOOKUP(Erfassung!AC$6,Berechnung!$F$29:$AB$33,ROW()-65,FALSE),"")</f>
        <v/>
      </c>
      <c r="Y74" s="103" t="str">
        <f>IF(Erfassung!AD14="K",VLOOKUP(Erfassung!AD$6,Berechnung!$F$29:$AB$33,ROW()-65,FALSE),"")</f>
        <v/>
      </c>
      <c r="Z74" s="103" t="str">
        <f>IF(Erfassung!AE14="K",VLOOKUP(Erfassung!AE$6,Berechnung!$F$29:$AB$33,ROW()-65,FALSE),"")</f>
        <v/>
      </c>
      <c r="AA74" s="103" t="str">
        <f>IF(Erfassung!AF14="K",VLOOKUP(Erfassung!AF$6,Berechnung!$F$29:$AB$33,ROW()-65,FALSE),"")</f>
        <v/>
      </c>
      <c r="AB74" s="103" t="str">
        <f>IF(Erfassung!AG14="K",VLOOKUP(Erfassung!AG$6,Berechnung!$F$29:$AB$33,ROW()-65,FALSE),"")</f>
        <v/>
      </c>
      <c r="AC74" s="103" t="str">
        <f>IF(Erfassung!AH14="K",VLOOKUP(Erfassung!AH$6,Berechnung!$F$29:$AB$33,ROW()-65,FALSE),"")</f>
        <v/>
      </c>
      <c r="AD74" s="103" t="str">
        <f>IF(Erfassung!AI14="K",VLOOKUP(Erfassung!AI$6,Berechnung!$F$29:$AB$33,ROW()-65,FALSE),"")</f>
        <v/>
      </c>
      <c r="AE74" s="103" t="str">
        <f>IF(Erfassung!AJ14="K",VLOOKUP(Erfassung!AJ$6,Berechnung!$F$29:$AB$33,ROW()-65,FALSE),"")</f>
        <v/>
      </c>
      <c r="AF74" s="103" t="str">
        <f>IF(Erfassung!AK14="K",VLOOKUP(Erfassung!AK$6,Berechnung!$F$29:$AB$33,ROW()-65,FALSE),"")</f>
        <v/>
      </c>
      <c r="AG74" s="103" t="str">
        <f>IF(Erfassung!AL14="K",VLOOKUP(Erfassung!AL$6,Berechnung!$F$29:$AB$33,ROW()-65,FALSE),"")</f>
        <v/>
      </c>
      <c r="AH74" s="103" t="str">
        <f>IF(Erfassung!AM14="K",VLOOKUP(Erfassung!AM$6,Berechnung!$F$29:$AB$33,ROW()-65,FALSE),"")</f>
        <v/>
      </c>
      <c r="AI74" s="103" t="str">
        <f>IF(Erfassung!AN14="K",VLOOKUP(Erfassung!AN$6,Berechnung!$F$29:$AB$33,ROW()-65,FALSE),"")</f>
        <v/>
      </c>
      <c r="AJ74" s="103" t="str">
        <f>IF(Erfassung!AO14="K",VLOOKUP(Erfassung!AO$6,Berechnung!$F$29:$AB$33,ROW()-65,FALSE),"")</f>
        <v/>
      </c>
      <c r="AK74" s="104">
        <f t="shared" si="11"/>
        <v>0</v>
      </c>
      <c r="AL74" s="91">
        <f t="shared" si="12"/>
        <v>0</v>
      </c>
    </row>
    <row r="75" spans="3:38" x14ac:dyDescent="0.2">
      <c r="F75" s="103" t="str">
        <f>IF(Erfassung!K15="K",VLOOKUP(Erfassung!K$6,Berechnung!$F$29:$AB$33,ROW()-65,FALSE),"")</f>
        <v/>
      </c>
      <c r="G75" s="103" t="str">
        <f>IF(Erfassung!L15="K",VLOOKUP(Erfassung!L$6,Berechnung!$F$29:$AB$33,ROW()-65,FALSE),"")</f>
        <v/>
      </c>
      <c r="H75" s="103" t="str">
        <f>IF(Erfassung!M15="K",VLOOKUP(Erfassung!M$6,Berechnung!$F$29:$AB$33,ROW()-65,FALSE),"")</f>
        <v/>
      </c>
      <c r="I75" s="103" t="str">
        <f>IF(Erfassung!N15="K",VLOOKUP(Erfassung!N$6,Berechnung!$F$29:$AB$33,ROW()-65,FALSE),"")</f>
        <v/>
      </c>
      <c r="J75" s="103" t="str">
        <f>IF(Erfassung!O15="K",VLOOKUP(Erfassung!O$6,Berechnung!$F$29:$AB$33,ROW()-65,FALSE),"")</f>
        <v/>
      </c>
      <c r="K75" s="103" t="str">
        <f>IF(Erfassung!P15="K",VLOOKUP(Erfassung!P$6,Berechnung!$F$29:$AB$33,ROW()-65,FALSE),"")</f>
        <v/>
      </c>
      <c r="L75" s="103" t="str">
        <f>IF(Erfassung!Q15="K",VLOOKUP(Erfassung!Q$6,Berechnung!$F$29:$AB$33,ROW()-65,FALSE),"")</f>
        <v/>
      </c>
      <c r="M75" s="103" t="str">
        <f>IF(Erfassung!R15="K",VLOOKUP(Erfassung!R$6,Berechnung!$F$29:$AB$33,ROW()-65,FALSE),"")</f>
        <v/>
      </c>
      <c r="N75" s="103" t="str">
        <f>IF(Erfassung!S15="K",VLOOKUP(Erfassung!S$6,Berechnung!$F$29:$AB$33,ROW()-65,FALSE),"")</f>
        <v/>
      </c>
      <c r="O75" s="103" t="str">
        <f>IF(Erfassung!T15="K",VLOOKUP(Erfassung!T$6,Berechnung!$F$29:$AB$33,ROW()-65,FALSE),"")</f>
        <v/>
      </c>
      <c r="P75" s="103" t="str">
        <f>IF(Erfassung!U15="K",VLOOKUP(Erfassung!U$6,Berechnung!$F$29:$AB$33,ROW()-65,FALSE),"")</f>
        <v/>
      </c>
      <c r="Q75" s="103" t="str">
        <f>IF(Erfassung!V15="K",VLOOKUP(Erfassung!V$6,Berechnung!$F$29:$AB$33,ROW()-65,FALSE),"")</f>
        <v/>
      </c>
      <c r="R75" s="103" t="str">
        <f>IF(Erfassung!W15="K",VLOOKUP(Erfassung!W$6,Berechnung!$F$29:$AB$33,ROW()-65,FALSE),"")</f>
        <v/>
      </c>
      <c r="S75" s="103" t="str">
        <f>IF(Erfassung!X15="K",VLOOKUP(Erfassung!X$6,Berechnung!$F$29:$AB$33,ROW()-65,FALSE),"")</f>
        <v/>
      </c>
      <c r="T75" s="103" t="str">
        <f>IF(Erfassung!Y15="K",VLOOKUP(Erfassung!Y$6,Berechnung!$F$29:$AB$33,ROW()-65,FALSE),"")</f>
        <v/>
      </c>
      <c r="U75" s="103" t="str">
        <f>IF(Erfassung!Z15="K",VLOOKUP(Erfassung!Z$6,Berechnung!$F$29:$AB$33,ROW()-65,FALSE),"")</f>
        <v/>
      </c>
      <c r="V75" s="103" t="str">
        <f>IF(Erfassung!AA15="K",VLOOKUP(Erfassung!AA$6,Berechnung!$F$29:$AB$33,ROW()-65,FALSE),"")</f>
        <v/>
      </c>
      <c r="W75" s="103" t="str">
        <f>IF(Erfassung!AB15="K",VLOOKUP(Erfassung!AB$6,Berechnung!$F$29:$AB$33,ROW()-65,FALSE),"")</f>
        <v/>
      </c>
      <c r="X75" s="103" t="str">
        <f>IF(Erfassung!AC15="K",VLOOKUP(Erfassung!AC$6,Berechnung!$F$29:$AB$33,ROW()-65,FALSE),"")</f>
        <v/>
      </c>
      <c r="Y75" s="103" t="str">
        <f>IF(Erfassung!AD15="K",VLOOKUP(Erfassung!AD$6,Berechnung!$F$29:$AB$33,ROW()-65,FALSE),"")</f>
        <v/>
      </c>
      <c r="Z75" s="103" t="str">
        <f>IF(Erfassung!AE15="K",VLOOKUP(Erfassung!AE$6,Berechnung!$F$29:$AB$33,ROW()-65,FALSE),"")</f>
        <v/>
      </c>
      <c r="AA75" s="103" t="str">
        <f>IF(Erfassung!AF15="K",VLOOKUP(Erfassung!AF$6,Berechnung!$F$29:$AB$33,ROW()-65,FALSE),"")</f>
        <v/>
      </c>
      <c r="AB75" s="103" t="str">
        <f>IF(Erfassung!AG15="K",VLOOKUP(Erfassung!AG$6,Berechnung!$F$29:$AB$33,ROW()-65,FALSE),"")</f>
        <v/>
      </c>
      <c r="AC75" s="103" t="str">
        <f>IF(Erfassung!AH15="K",VLOOKUP(Erfassung!AH$6,Berechnung!$F$29:$AB$33,ROW()-65,FALSE),"")</f>
        <v/>
      </c>
      <c r="AD75" s="103" t="str">
        <f>IF(Erfassung!AI15="K",VLOOKUP(Erfassung!AI$6,Berechnung!$F$29:$AB$33,ROW()-65,FALSE),"")</f>
        <v/>
      </c>
      <c r="AE75" s="103" t="str">
        <f>IF(Erfassung!AJ15="K",VLOOKUP(Erfassung!AJ$6,Berechnung!$F$29:$AB$33,ROW()-65,FALSE),"")</f>
        <v/>
      </c>
      <c r="AF75" s="103" t="str">
        <f>IF(Erfassung!AK15="K",VLOOKUP(Erfassung!AK$6,Berechnung!$F$29:$AB$33,ROW()-65,FALSE),"")</f>
        <v/>
      </c>
      <c r="AG75" s="103" t="str">
        <f>IF(Erfassung!AL15="K",VLOOKUP(Erfassung!AL$6,Berechnung!$F$29:$AB$33,ROW()-65,FALSE),"")</f>
        <v/>
      </c>
      <c r="AH75" s="103" t="str">
        <f>IF(Erfassung!AM15="K",VLOOKUP(Erfassung!AM$6,Berechnung!$F$29:$AB$33,ROW()-65,FALSE),"")</f>
        <v/>
      </c>
      <c r="AI75" s="103" t="str">
        <f>IF(Erfassung!AN15="K",VLOOKUP(Erfassung!AN$6,Berechnung!$F$29:$AB$33,ROW()-65,FALSE),"")</f>
        <v/>
      </c>
      <c r="AJ75" s="103" t="str">
        <f>IF(Erfassung!AO15="K",VLOOKUP(Erfassung!AO$6,Berechnung!$F$29:$AB$33,ROW()-65,FALSE),"")</f>
        <v/>
      </c>
      <c r="AK75" s="104">
        <f t="shared" si="11"/>
        <v>0</v>
      </c>
      <c r="AL75" s="91">
        <f t="shared" si="12"/>
        <v>0</v>
      </c>
    </row>
    <row r="76" spans="3:38" x14ac:dyDescent="0.2">
      <c r="F76" s="103" t="str">
        <f>IF(Erfassung!K16="K",VLOOKUP(Erfassung!K$6,Berechnung!$F$29:$AB$33,ROW()-65,FALSE),"")</f>
        <v/>
      </c>
      <c r="G76" s="103" t="str">
        <f>IF(Erfassung!L16="K",VLOOKUP(Erfassung!L$6,Berechnung!$F$29:$AB$33,ROW()-65,FALSE),"")</f>
        <v/>
      </c>
      <c r="H76" s="103" t="str">
        <f>IF(Erfassung!M16="K",VLOOKUP(Erfassung!M$6,Berechnung!$F$29:$AB$33,ROW()-65,FALSE),"")</f>
        <v/>
      </c>
      <c r="I76" s="103" t="str">
        <f>IF(Erfassung!N16="K",VLOOKUP(Erfassung!N$6,Berechnung!$F$29:$AB$33,ROW()-65,FALSE),"")</f>
        <v/>
      </c>
      <c r="J76" s="103" t="str">
        <f>IF(Erfassung!O16="K",VLOOKUP(Erfassung!O$6,Berechnung!$F$29:$AB$33,ROW()-65,FALSE),"")</f>
        <v/>
      </c>
      <c r="K76" s="103" t="str">
        <f>IF(Erfassung!P16="K",VLOOKUP(Erfassung!P$6,Berechnung!$F$29:$AB$33,ROW()-65,FALSE),"")</f>
        <v/>
      </c>
      <c r="L76" s="103" t="str">
        <f>IF(Erfassung!Q16="K",VLOOKUP(Erfassung!Q$6,Berechnung!$F$29:$AB$33,ROW()-65,FALSE),"")</f>
        <v/>
      </c>
      <c r="M76" s="103" t="str">
        <f>IF(Erfassung!R16="K",VLOOKUP(Erfassung!R$6,Berechnung!$F$29:$AB$33,ROW()-65,FALSE),"")</f>
        <v/>
      </c>
      <c r="N76" s="103" t="str">
        <f>IF(Erfassung!S16="K",VLOOKUP(Erfassung!S$6,Berechnung!$F$29:$AB$33,ROW()-65,FALSE),"")</f>
        <v/>
      </c>
      <c r="O76" s="103" t="str">
        <f>IF(Erfassung!T16="K",VLOOKUP(Erfassung!T$6,Berechnung!$F$29:$AB$33,ROW()-65,FALSE),"")</f>
        <v/>
      </c>
      <c r="P76" s="103" t="str">
        <f>IF(Erfassung!U16="K",VLOOKUP(Erfassung!U$6,Berechnung!$F$29:$AB$33,ROW()-65,FALSE),"")</f>
        <v/>
      </c>
      <c r="Q76" s="103" t="str">
        <f>IF(Erfassung!V16="K",VLOOKUP(Erfassung!V$6,Berechnung!$F$29:$AB$33,ROW()-65,FALSE),"")</f>
        <v/>
      </c>
      <c r="R76" s="103" t="str">
        <f>IF(Erfassung!W16="K",VLOOKUP(Erfassung!W$6,Berechnung!$F$29:$AB$33,ROW()-65,FALSE),"")</f>
        <v/>
      </c>
      <c r="S76" s="103" t="str">
        <f>IF(Erfassung!X16="K",VLOOKUP(Erfassung!X$6,Berechnung!$F$29:$AB$33,ROW()-65,FALSE),"")</f>
        <v/>
      </c>
      <c r="T76" s="103" t="str">
        <f>IF(Erfassung!Y16="K",VLOOKUP(Erfassung!Y$6,Berechnung!$F$29:$AB$33,ROW()-65,FALSE),"")</f>
        <v/>
      </c>
      <c r="U76" s="103" t="str">
        <f>IF(Erfassung!Z16="K",VLOOKUP(Erfassung!Z$6,Berechnung!$F$29:$AB$33,ROW()-65,FALSE),"")</f>
        <v/>
      </c>
      <c r="V76" s="103" t="str">
        <f>IF(Erfassung!AA16="K",VLOOKUP(Erfassung!AA$6,Berechnung!$F$29:$AB$33,ROW()-65,FALSE),"")</f>
        <v/>
      </c>
      <c r="W76" s="103" t="str">
        <f>IF(Erfassung!AB16="K",VLOOKUP(Erfassung!AB$6,Berechnung!$F$29:$AB$33,ROW()-65,FALSE),"")</f>
        <v/>
      </c>
      <c r="X76" s="103" t="str">
        <f>IF(Erfassung!AC16="K",VLOOKUP(Erfassung!AC$6,Berechnung!$F$29:$AB$33,ROW()-65,FALSE),"")</f>
        <v/>
      </c>
      <c r="Y76" s="103" t="str">
        <f>IF(Erfassung!AD16="K",VLOOKUP(Erfassung!AD$6,Berechnung!$F$29:$AB$33,ROW()-65,FALSE),"")</f>
        <v/>
      </c>
      <c r="Z76" s="103" t="str">
        <f>IF(Erfassung!AE16="K",VLOOKUP(Erfassung!AE$6,Berechnung!$F$29:$AB$33,ROW()-65,FALSE),"")</f>
        <v/>
      </c>
      <c r="AA76" s="103" t="str">
        <f>IF(Erfassung!AF16="K",VLOOKUP(Erfassung!AF$6,Berechnung!$F$29:$AB$33,ROW()-65,FALSE),"")</f>
        <v/>
      </c>
      <c r="AB76" s="103" t="str">
        <f>IF(Erfassung!AG16="K",VLOOKUP(Erfassung!AG$6,Berechnung!$F$29:$AB$33,ROW()-65,FALSE),"")</f>
        <v/>
      </c>
      <c r="AC76" s="103" t="str">
        <f>IF(Erfassung!AH16="K",VLOOKUP(Erfassung!AH$6,Berechnung!$F$29:$AB$33,ROW()-65,FALSE),"")</f>
        <v/>
      </c>
      <c r="AD76" s="103" t="str">
        <f>IF(Erfassung!AI16="K",VLOOKUP(Erfassung!AI$6,Berechnung!$F$29:$AB$33,ROW()-65,FALSE),"")</f>
        <v/>
      </c>
      <c r="AE76" s="103" t="str">
        <f>IF(Erfassung!AJ16="K",VLOOKUP(Erfassung!AJ$6,Berechnung!$F$29:$AB$33,ROW()-65,FALSE),"")</f>
        <v/>
      </c>
      <c r="AF76" s="103" t="str">
        <f>IF(Erfassung!AK16="K",VLOOKUP(Erfassung!AK$6,Berechnung!$F$29:$AB$33,ROW()-65,FALSE),"")</f>
        <v/>
      </c>
      <c r="AG76" s="103" t="str">
        <f>IF(Erfassung!AL16="K",VLOOKUP(Erfassung!AL$6,Berechnung!$F$29:$AB$33,ROW()-65,FALSE),"")</f>
        <v/>
      </c>
      <c r="AH76" s="103" t="str">
        <f>IF(Erfassung!AM16="K",VLOOKUP(Erfassung!AM$6,Berechnung!$F$29:$AB$33,ROW()-65,FALSE),"")</f>
        <v/>
      </c>
      <c r="AI76" s="103" t="str">
        <f>IF(Erfassung!AN16="K",VLOOKUP(Erfassung!AN$6,Berechnung!$F$29:$AB$33,ROW()-65,FALSE),"")</f>
        <v/>
      </c>
      <c r="AJ76" s="103" t="str">
        <f>IF(Erfassung!AO16="K",VLOOKUP(Erfassung!AO$6,Berechnung!$F$29:$AB$33,ROW()-65,FALSE),"")</f>
        <v/>
      </c>
      <c r="AK76" s="104">
        <f t="shared" si="11"/>
        <v>0</v>
      </c>
      <c r="AL76" s="91">
        <f t="shared" si="12"/>
        <v>0</v>
      </c>
    </row>
    <row r="77" spans="3:38" x14ac:dyDescent="0.2">
      <c r="F77" s="103" t="str">
        <f>IF(Erfassung!K17="K",VLOOKUP(Erfassung!K$6,Berechnung!$F$29:$AB$33,ROW()-65,FALSE),"")</f>
        <v/>
      </c>
      <c r="G77" s="103" t="str">
        <f>IF(Erfassung!L17="K",VLOOKUP(Erfassung!L$6,Berechnung!$F$29:$AB$33,ROW()-65,FALSE),"")</f>
        <v/>
      </c>
      <c r="H77" s="103" t="str">
        <f>IF(Erfassung!M17="K",VLOOKUP(Erfassung!M$6,Berechnung!$F$29:$AB$33,ROW()-65,FALSE),"")</f>
        <v/>
      </c>
      <c r="I77" s="103" t="str">
        <f>IF(Erfassung!N17="K",VLOOKUP(Erfassung!N$6,Berechnung!$F$29:$AB$33,ROW()-65,FALSE),"")</f>
        <v/>
      </c>
      <c r="J77" s="103" t="str">
        <f>IF(Erfassung!O17="K",VLOOKUP(Erfassung!O$6,Berechnung!$F$29:$AB$33,ROW()-65,FALSE),"")</f>
        <v/>
      </c>
      <c r="K77" s="103" t="str">
        <f>IF(Erfassung!P17="K",VLOOKUP(Erfassung!P$6,Berechnung!$F$29:$AB$33,ROW()-65,FALSE),"")</f>
        <v/>
      </c>
      <c r="L77" s="103" t="str">
        <f>IF(Erfassung!Q17="K",VLOOKUP(Erfassung!Q$6,Berechnung!$F$29:$AB$33,ROW()-65,FALSE),"")</f>
        <v/>
      </c>
      <c r="M77" s="103" t="str">
        <f>IF(Erfassung!R17="K",VLOOKUP(Erfassung!R$6,Berechnung!$F$29:$AB$33,ROW()-65,FALSE),"")</f>
        <v/>
      </c>
      <c r="N77" s="103" t="str">
        <f>IF(Erfassung!S17="K",VLOOKUP(Erfassung!S$6,Berechnung!$F$29:$AB$33,ROW()-65,FALSE),"")</f>
        <v/>
      </c>
      <c r="O77" s="103" t="str">
        <f>IF(Erfassung!T17="K",VLOOKUP(Erfassung!T$6,Berechnung!$F$29:$AB$33,ROW()-65,FALSE),"")</f>
        <v/>
      </c>
      <c r="P77" s="103" t="str">
        <f>IF(Erfassung!U17="K",VLOOKUP(Erfassung!U$6,Berechnung!$F$29:$AB$33,ROW()-65,FALSE),"")</f>
        <v/>
      </c>
      <c r="Q77" s="103" t="str">
        <f>IF(Erfassung!V17="K",VLOOKUP(Erfassung!V$6,Berechnung!$F$29:$AB$33,ROW()-65,FALSE),"")</f>
        <v/>
      </c>
      <c r="R77" s="103" t="str">
        <f>IF(Erfassung!W17="K",VLOOKUP(Erfassung!W$6,Berechnung!$F$29:$AB$33,ROW()-65,FALSE),"")</f>
        <v/>
      </c>
      <c r="S77" s="103" t="str">
        <f>IF(Erfassung!X17="K",VLOOKUP(Erfassung!X$6,Berechnung!$F$29:$AB$33,ROW()-65,FALSE),"")</f>
        <v/>
      </c>
      <c r="T77" s="103" t="str">
        <f>IF(Erfassung!Y17="K",VLOOKUP(Erfassung!Y$6,Berechnung!$F$29:$AB$33,ROW()-65,FALSE),"")</f>
        <v/>
      </c>
      <c r="U77" s="103" t="str">
        <f>IF(Erfassung!Z17="K",VLOOKUP(Erfassung!Z$6,Berechnung!$F$29:$AB$33,ROW()-65,FALSE),"")</f>
        <v/>
      </c>
      <c r="V77" s="103" t="str">
        <f>IF(Erfassung!AA17="K",VLOOKUP(Erfassung!AA$6,Berechnung!$F$29:$AB$33,ROW()-65,FALSE),"")</f>
        <v/>
      </c>
      <c r="W77" s="103" t="str">
        <f>IF(Erfassung!AB17="K",VLOOKUP(Erfassung!AB$6,Berechnung!$F$29:$AB$33,ROW()-65,FALSE),"")</f>
        <v/>
      </c>
      <c r="X77" s="103" t="str">
        <f>IF(Erfassung!AC17="K",VLOOKUP(Erfassung!AC$6,Berechnung!$F$29:$AB$33,ROW()-65,FALSE),"")</f>
        <v/>
      </c>
      <c r="Y77" s="103" t="str">
        <f>IF(Erfassung!AD17="K",VLOOKUP(Erfassung!AD$6,Berechnung!$F$29:$AB$33,ROW()-65,FALSE),"")</f>
        <v/>
      </c>
      <c r="Z77" s="103" t="str">
        <f>IF(Erfassung!AE17="K",VLOOKUP(Erfassung!AE$6,Berechnung!$F$29:$AB$33,ROW()-65,FALSE),"")</f>
        <v/>
      </c>
      <c r="AA77" s="103" t="str">
        <f>IF(Erfassung!AF17="K",VLOOKUP(Erfassung!AF$6,Berechnung!$F$29:$AB$33,ROW()-65,FALSE),"")</f>
        <v/>
      </c>
      <c r="AB77" s="103" t="str">
        <f>IF(Erfassung!AG17="K",VLOOKUP(Erfassung!AG$6,Berechnung!$F$29:$AB$33,ROW()-65,FALSE),"")</f>
        <v/>
      </c>
      <c r="AC77" s="103" t="str">
        <f>IF(Erfassung!AH17="K",VLOOKUP(Erfassung!AH$6,Berechnung!$F$29:$AB$33,ROW()-65,FALSE),"")</f>
        <v/>
      </c>
      <c r="AD77" s="103" t="str">
        <f>IF(Erfassung!AI17="K",VLOOKUP(Erfassung!AI$6,Berechnung!$F$29:$AB$33,ROW()-65,FALSE),"")</f>
        <v/>
      </c>
      <c r="AE77" s="103" t="str">
        <f>IF(Erfassung!AJ17="K",VLOOKUP(Erfassung!AJ$6,Berechnung!$F$29:$AB$33,ROW()-65,FALSE),"")</f>
        <v/>
      </c>
      <c r="AF77" s="103" t="str">
        <f>IF(Erfassung!AK17="K",VLOOKUP(Erfassung!AK$6,Berechnung!$F$29:$AB$33,ROW()-65,FALSE),"")</f>
        <v/>
      </c>
      <c r="AG77" s="103" t="str">
        <f>IF(Erfassung!AL17="K",VLOOKUP(Erfassung!AL$6,Berechnung!$F$29:$AB$33,ROW()-65,FALSE),"")</f>
        <v/>
      </c>
      <c r="AH77" s="103" t="str">
        <f>IF(Erfassung!AM17="K",VLOOKUP(Erfassung!AM$6,Berechnung!$F$29:$AB$33,ROW()-65,FALSE),"")</f>
        <v/>
      </c>
      <c r="AI77" s="103" t="str">
        <f>IF(Erfassung!AN17="K",VLOOKUP(Erfassung!AN$6,Berechnung!$F$29:$AB$33,ROW()-65,FALSE),"")</f>
        <v/>
      </c>
      <c r="AJ77" s="103" t="str">
        <f>IF(Erfassung!AO17="K",VLOOKUP(Erfassung!AO$6,Berechnung!$F$29:$AB$33,ROW()-65,FALSE),"")</f>
        <v/>
      </c>
      <c r="AK77" s="104">
        <f t="shared" si="11"/>
        <v>0</v>
      </c>
      <c r="AL77" s="91">
        <f t="shared" si="12"/>
        <v>0</v>
      </c>
    </row>
    <row r="78" spans="3:38" x14ac:dyDescent="0.2">
      <c r="F78" s="103" t="str">
        <f>IF(Erfassung!K18="K",VLOOKUP(Erfassung!K$6,Berechnung!$F$29:$AB$33,ROW()-65,FALSE),"")</f>
        <v/>
      </c>
      <c r="G78" s="103" t="str">
        <f>IF(Erfassung!L18="K",VLOOKUP(Erfassung!L$6,Berechnung!$F$29:$AB$33,ROW()-65,FALSE),"")</f>
        <v/>
      </c>
      <c r="H78" s="103" t="str">
        <f>IF(Erfassung!M18="K",VLOOKUP(Erfassung!M$6,Berechnung!$F$29:$AB$33,ROW()-65,FALSE),"")</f>
        <v/>
      </c>
      <c r="I78" s="103" t="str">
        <f>IF(Erfassung!N18="K",VLOOKUP(Erfassung!N$6,Berechnung!$F$29:$AB$33,ROW()-65,FALSE),"")</f>
        <v/>
      </c>
      <c r="J78" s="103" t="str">
        <f>IF(Erfassung!O18="K",VLOOKUP(Erfassung!O$6,Berechnung!$F$29:$AB$33,ROW()-65,FALSE),"")</f>
        <v/>
      </c>
      <c r="K78" s="103" t="str">
        <f>IF(Erfassung!P18="K",VLOOKUP(Erfassung!P$6,Berechnung!$F$29:$AB$33,ROW()-65,FALSE),"")</f>
        <v/>
      </c>
      <c r="L78" s="103" t="str">
        <f>IF(Erfassung!Q18="K",VLOOKUP(Erfassung!Q$6,Berechnung!$F$29:$AB$33,ROW()-65,FALSE),"")</f>
        <v/>
      </c>
      <c r="M78" s="103" t="str">
        <f>IF(Erfassung!R18="K",VLOOKUP(Erfassung!R$6,Berechnung!$F$29:$AB$33,ROW()-65,FALSE),"")</f>
        <v/>
      </c>
      <c r="N78" s="103" t="str">
        <f>IF(Erfassung!S18="K",VLOOKUP(Erfassung!S$6,Berechnung!$F$29:$AB$33,ROW()-65,FALSE),"")</f>
        <v/>
      </c>
      <c r="O78" s="103" t="str">
        <f>IF(Erfassung!T18="K",VLOOKUP(Erfassung!T$6,Berechnung!$F$29:$AB$33,ROW()-65,FALSE),"")</f>
        <v/>
      </c>
      <c r="P78" s="103" t="str">
        <f>IF(Erfassung!U18="K",VLOOKUP(Erfassung!U$6,Berechnung!$F$29:$AB$33,ROW()-65,FALSE),"")</f>
        <v/>
      </c>
      <c r="Q78" s="103" t="str">
        <f>IF(Erfassung!V18="K",VLOOKUP(Erfassung!V$6,Berechnung!$F$29:$AB$33,ROW()-65,FALSE),"")</f>
        <v/>
      </c>
      <c r="R78" s="103" t="str">
        <f>IF(Erfassung!W18="K",VLOOKUP(Erfassung!W$6,Berechnung!$F$29:$AB$33,ROW()-65,FALSE),"")</f>
        <v/>
      </c>
      <c r="S78" s="103" t="str">
        <f>IF(Erfassung!X18="K",VLOOKUP(Erfassung!X$6,Berechnung!$F$29:$AB$33,ROW()-65,FALSE),"")</f>
        <v/>
      </c>
      <c r="T78" s="103" t="str">
        <f>IF(Erfassung!Y18="K",VLOOKUP(Erfassung!Y$6,Berechnung!$F$29:$AB$33,ROW()-65,FALSE),"")</f>
        <v/>
      </c>
      <c r="U78" s="103" t="str">
        <f>IF(Erfassung!Z18="K",VLOOKUP(Erfassung!Z$6,Berechnung!$F$29:$AB$33,ROW()-65,FALSE),"")</f>
        <v/>
      </c>
      <c r="V78" s="103" t="str">
        <f>IF(Erfassung!AA18="K",VLOOKUP(Erfassung!AA$6,Berechnung!$F$29:$AB$33,ROW()-65,FALSE),"")</f>
        <v/>
      </c>
      <c r="W78" s="103" t="str">
        <f>IF(Erfassung!AB18="K",VLOOKUP(Erfassung!AB$6,Berechnung!$F$29:$AB$33,ROW()-65,FALSE),"")</f>
        <v/>
      </c>
      <c r="X78" s="103" t="str">
        <f>IF(Erfassung!AC18="K",VLOOKUP(Erfassung!AC$6,Berechnung!$F$29:$AB$33,ROW()-65,FALSE),"")</f>
        <v/>
      </c>
      <c r="Y78" s="103" t="str">
        <f>IF(Erfassung!AD18="K",VLOOKUP(Erfassung!AD$6,Berechnung!$F$29:$AB$33,ROW()-65,FALSE),"")</f>
        <v/>
      </c>
      <c r="Z78" s="103" t="str">
        <f>IF(Erfassung!AE18="K",VLOOKUP(Erfassung!AE$6,Berechnung!$F$29:$AB$33,ROW()-65,FALSE),"")</f>
        <v/>
      </c>
      <c r="AA78" s="103" t="str">
        <f>IF(Erfassung!AF18="K",VLOOKUP(Erfassung!AF$6,Berechnung!$F$29:$AB$33,ROW()-65,FALSE),"")</f>
        <v/>
      </c>
      <c r="AB78" s="103" t="str">
        <f>IF(Erfassung!AG18="K",VLOOKUP(Erfassung!AG$6,Berechnung!$F$29:$AB$33,ROW()-65,FALSE),"")</f>
        <v/>
      </c>
      <c r="AC78" s="103" t="str">
        <f>IF(Erfassung!AH18="K",VLOOKUP(Erfassung!AH$6,Berechnung!$F$29:$AB$33,ROW()-65,FALSE),"")</f>
        <v/>
      </c>
      <c r="AD78" s="103" t="str">
        <f>IF(Erfassung!AI18="K",VLOOKUP(Erfassung!AI$6,Berechnung!$F$29:$AB$33,ROW()-65,FALSE),"")</f>
        <v/>
      </c>
      <c r="AE78" s="103" t="str">
        <f>IF(Erfassung!AJ18="K",VLOOKUP(Erfassung!AJ$6,Berechnung!$F$29:$AB$33,ROW()-65,FALSE),"")</f>
        <v/>
      </c>
      <c r="AF78" s="103" t="str">
        <f>IF(Erfassung!AK18="K",VLOOKUP(Erfassung!AK$6,Berechnung!$F$29:$AB$33,ROW()-65,FALSE),"")</f>
        <v/>
      </c>
      <c r="AG78" s="103" t="str">
        <f>IF(Erfassung!AL18="K",VLOOKUP(Erfassung!AL$6,Berechnung!$F$29:$AB$33,ROW()-65,FALSE),"")</f>
        <v/>
      </c>
      <c r="AH78" s="103" t="str">
        <f>IF(Erfassung!AM18="K",VLOOKUP(Erfassung!AM$6,Berechnung!$F$29:$AB$33,ROW()-65,FALSE),"")</f>
        <v/>
      </c>
      <c r="AI78" s="103" t="str">
        <f>IF(Erfassung!AN18="K",VLOOKUP(Erfassung!AN$6,Berechnung!$F$29:$AB$33,ROW()-65,FALSE),"")</f>
        <v/>
      </c>
      <c r="AJ78" s="103" t="str">
        <f>IF(Erfassung!AO18="K",VLOOKUP(Erfassung!AO$6,Berechnung!$F$29:$AB$33,ROW()-65,FALSE),"")</f>
        <v/>
      </c>
      <c r="AK78" s="104">
        <f t="shared" si="11"/>
        <v>0</v>
      </c>
      <c r="AL78" s="91">
        <f t="shared" si="12"/>
        <v>0</v>
      </c>
    </row>
    <row r="79" spans="3:38" x14ac:dyDescent="0.2">
      <c r="F79" s="103" t="str">
        <f>IF(Erfassung!K19="K",VLOOKUP(Erfassung!K$6,Berechnung!$F$29:$AB$33,ROW()-65,FALSE),"")</f>
        <v/>
      </c>
      <c r="G79" s="103" t="str">
        <f>IF(Erfassung!L19="K",VLOOKUP(Erfassung!L$6,Berechnung!$F$29:$AB$33,ROW()-65,FALSE),"")</f>
        <v/>
      </c>
      <c r="H79" s="103" t="str">
        <f>IF(Erfassung!M19="K",VLOOKUP(Erfassung!M$6,Berechnung!$F$29:$AB$33,ROW()-65,FALSE),"")</f>
        <v/>
      </c>
      <c r="I79" s="103" t="str">
        <f>IF(Erfassung!N19="K",VLOOKUP(Erfassung!N$6,Berechnung!$F$29:$AB$33,ROW()-65,FALSE),"")</f>
        <v/>
      </c>
      <c r="J79" s="103" t="str">
        <f>IF(Erfassung!O19="K",VLOOKUP(Erfassung!O$6,Berechnung!$F$29:$AB$33,ROW()-65,FALSE),"")</f>
        <v/>
      </c>
      <c r="K79" s="103" t="str">
        <f>IF(Erfassung!P19="K",VLOOKUP(Erfassung!P$6,Berechnung!$F$29:$AB$33,ROW()-65,FALSE),"")</f>
        <v/>
      </c>
      <c r="L79" s="103" t="str">
        <f>IF(Erfassung!Q19="K",VLOOKUP(Erfassung!Q$6,Berechnung!$F$29:$AB$33,ROW()-65,FALSE),"")</f>
        <v/>
      </c>
      <c r="M79" s="103" t="str">
        <f>IF(Erfassung!R19="K",VLOOKUP(Erfassung!R$6,Berechnung!$F$29:$AB$33,ROW()-65,FALSE),"")</f>
        <v/>
      </c>
      <c r="N79" s="103" t="str">
        <f>IF(Erfassung!S19="K",VLOOKUP(Erfassung!S$6,Berechnung!$F$29:$AB$33,ROW()-65,FALSE),"")</f>
        <v/>
      </c>
      <c r="O79" s="103" t="str">
        <f>IF(Erfassung!T19="K",VLOOKUP(Erfassung!T$6,Berechnung!$F$29:$AB$33,ROW()-65,FALSE),"")</f>
        <v/>
      </c>
      <c r="P79" s="103" t="str">
        <f>IF(Erfassung!U19="K",VLOOKUP(Erfassung!U$6,Berechnung!$F$29:$AB$33,ROW()-65,FALSE),"")</f>
        <v/>
      </c>
      <c r="Q79" s="103" t="str">
        <f>IF(Erfassung!V19="K",VLOOKUP(Erfassung!V$6,Berechnung!$F$29:$AB$33,ROW()-65,FALSE),"")</f>
        <v/>
      </c>
      <c r="R79" s="103" t="str">
        <f>IF(Erfassung!W19="K",VLOOKUP(Erfassung!W$6,Berechnung!$F$29:$AB$33,ROW()-65,FALSE),"")</f>
        <v/>
      </c>
      <c r="S79" s="103" t="str">
        <f>IF(Erfassung!X19="K",VLOOKUP(Erfassung!X$6,Berechnung!$F$29:$AB$33,ROW()-65,FALSE),"")</f>
        <v/>
      </c>
      <c r="T79" s="103" t="str">
        <f>IF(Erfassung!Y19="K",VLOOKUP(Erfassung!Y$6,Berechnung!$F$29:$AB$33,ROW()-65,FALSE),"")</f>
        <v/>
      </c>
      <c r="U79" s="103" t="str">
        <f>IF(Erfassung!Z19="K",VLOOKUP(Erfassung!Z$6,Berechnung!$F$29:$AB$33,ROW()-65,FALSE),"")</f>
        <v/>
      </c>
      <c r="V79" s="103" t="str">
        <f>IF(Erfassung!AA19="K",VLOOKUP(Erfassung!AA$6,Berechnung!$F$29:$AB$33,ROW()-65,FALSE),"")</f>
        <v/>
      </c>
      <c r="W79" s="103" t="str">
        <f>IF(Erfassung!AB19="K",VLOOKUP(Erfassung!AB$6,Berechnung!$F$29:$AB$33,ROW()-65,FALSE),"")</f>
        <v/>
      </c>
      <c r="X79" s="103" t="str">
        <f>IF(Erfassung!AC19="K",VLOOKUP(Erfassung!AC$6,Berechnung!$F$29:$AB$33,ROW()-65,FALSE),"")</f>
        <v/>
      </c>
      <c r="Y79" s="103" t="str">
        <f>IF(Erfassung!AD19="K",VLOOKUP(Erfassung!AD$6,Berechnung!$F$29:$AB$33,ROW()-65,FALSE),"")</f>
        <v/>
      </c>
      <c r="Z79" s="103" t="str">
        <f>IF(Erfassung!AE19="K",VLOOKUP(Erfassung!AE$6,Berechnung!$F$29:$AB$33,ROW()-65,FALSE),"")</f>
        <v/>
      </c>
      <c r="AA79" s="103" t="str">
        <f>IF(Erfassung!AF19="K",VLOOKUP(Erfassung!AF$6,Berechnung!$F$29:$AB$33,ROW()-65,FALSE),"")</f>
        <v/>
      </c>
      <c r="AB79" s="103" t="str">
        <f>IF(Erfassung!AG19="K",VLOOKUP(Erfassung!AG$6,Berechnung!$F$29:$AB$33,ROW()-65,FALSE),"")</f>
        <v/>
      </c>
      <c r="AC79" s="103" t="str">
        <f>IF(Erfassung!AH19="K",VLOOKUP(Erfassung!AH$6,Berechnung!$F$29:$AB$33,ROW()-65,FALSE),"")</f>
        <v/>
      </c>
      <c r="AD79" s="103" t="str">
        <f>IF(Erfassung!AI19="K",VLOOKUP(Erfassung!AI$6,Berechnung!$F$29:$AB$33,ROW()-65,FALSE),"")</f>
        <v/>
      </c>
      <c r="AE79" s="103" t="str">
        <f>IF(Erfassung!AJ19="K",VLOOKUP(Erfassung!AJ$6,Berechnung!$F$29:$AB$33,ROW()-65,FALSE),"")</f>
        <v/>
      </c>
      <c r="AF79" s="103" t="str">
        <f>IF(Erfassung!AK19="K",VLOOKUP(Erfassung!AK$6,Berechnung!$F$29:$AB$33,ROW()-65,FALSE),"")</f>
        <v/>
      </c>
      <c r="AG79" s="103" t="str">
        <f>IF(Erfassung!AL19="K",VLOOKUP(Erfassung!AL$6,Berechnung!$F$29:$AB$33,ROW()-65,FALSE),"")</f>
        <v/>
      </c>
      <c r="AH79" s="103" t="str">
        <f>IF(Erfassung!AM19="K",VLOOKUP(Erfassung!AM$6,Berechnung!$F$29:$AB$33,ROW()-65,FALSE),"")</f>
        <v/>
      </c>
      <c r="AI79" s="103" t="str">
        <f>IF(Erfassung!AN19="K",VLOOKUP(Erfassung!AN$6,Berechnung!$F$29:$AB$33,ROW()-65,FALSE),"")</f>
        <v/>
      </c>
      <c r="AJ79" s="103" t="str">
        <f>IF(Erfassung!AO19="K",VLOOKUP(Erfassung!AO$6,Berechnung!$F$29:$AB$33,ROW()-65,FALSE),"")</f>
        <v/>
      </c>
      <c r="AK79" s="104">
        <f t="shared" si="11"/>
        <v>0</v>
      </c>
      <c r="AL79" s="91">
        <f t="shared" si="12"/>
        <v>0</v>
      </c>
    </row>
    <row r="80" spans="3:38" x14ac:dyDescent="0.2">
      <c r="F80" s="103" t="str">
        <f>IF(Erfassung!K20="K",VLOOKUP(Erfassung!K$6,Berechnung!$F$29:$AB$33,ROW()-65,FALSE),"")</f>
        <v/>
      </c>
      <c r="G80" s="103" t="str">
        <f>IF(Erfassung!L20="K",VLOOKUP(Erfassung!L$6,Berechnung!$F$29:$AB$33,ROW()-65,FALSE),"")</f>
        <v/>
      </c>
      <c r="H80" s="103" t="str">
        <f>IF(Erfassung!M20="K",VLOOKUP(Erfassung!M$6,Berechnung!$F$29:$AB$33,ROW()-65,FALSE),"")</f>
        <v/>
      </c>
      <c r="I80" s="103" t="str">
        <f>IF(Erfassung!N20="K",VLOOKUP(Erfassung!N$6,Berechnung!$F$29:$AB$33,ROW()-65,FALSE),"")</f>
        <v/>
      </c>
      <c r="J80" s="103" t="str">
        <f>IF(Erfassung!O20="K",VLOOKUP(Erfassung!O$6,Berechnung!$F$29:$AB$33,ROW()-65,FALSE),"")</f>
        <v/>
      </c>
      <c r="K80" s="103" t="str">
        <f>IF(Erfassung!P20="K",VLOOKUP(Erfassung!P$6,Berechnung!$F$29:$AB$33,ROW()-65,FALSE),"")</f>
        <v/>
      </c>
      <c r="L80" s="103" t="str">
        <f>IF(Erfassung!Q20="K",VLOOKUP(Erfassung!Q$6,Berechnung!$F$29:$AB$33,ROW()-65,FALSE),"")</f>
        <v/>
      </c>
      <c r="M80" s="103" t="str">
        <f>IF(Erfassung!R20="K",VLOOKUP(Erfassung!R$6,Berechnung!$F$29:$AB$33,ROW()-65,FALSE),"")</f>
        <v/>
      </c>
      <c r="N80" s="103" t="str">
        <f>IF(Erfassung!S20="K",VLOOKUP(Erfassung!S$6,Berechnung!$F$29:$AB$33,ROW()-65,FALSE),"")</f>
        <v/>
      </c>
      <c r="O80" s="103" t="str">
        <f>IF(Erfassung!T20="K",VLOOKUP(Erfassung!T$6,Berechnung!$F$29:$AB$33,ROW()-65,FALSE),"")</f>
        <v/>
      </c>
      <c r="P80" s="103" t="str">
        <f>IF(Erfassung!U20="K",VLOOKUP(Erfassung!U$6,Berechnung!$F$29:$AB$33,ROW()-65,FALSE),"")</f>
        <v/>
      </c>
      <c r="Q80" s="103" t="str">
        <f>IF(Erfassung!V20="K",VLOOKUP(Erfassung!V$6,Berechnung!$F$29:$AB$33,ROW()-65,FALSE),"")</f>
        <v/>
      </c>
      <c r="R80" s="103" t="str">
        <f>IF(Erfassung!W20="K",VLOOKUP(Erfassung!W$6,Berechnung!$F$29:$AB$33,ROW()-65,FALSE),"")</f>
        <v/>
      </c>
      <c r="S80" s="103" t="str">
        <f>IF(Erfassung!X20="K",VLOOKUP(Erfassung!X$6,Berechnung!$F$29:$AB$33,ROW()-65,FALSE),"")</f>
        <v/>
      </c>
      <c r="T80" s="103" t="str">
        <f>IF(Erfassung!Y20="K",VLOOKUP(Erfassung!Y$6,Berechnung!$F$29:$AB$33,ROW()-65,FALSE),"")</f>
        <v/>
      </c>
      <c r="U80" s="103" t="str">
        <f>IF(Erfassung!Z20="K",VLOOKUP(Erfassung!Z$6,Berechnung!$F$29:$AB$33,ROW()-65,FALSE),"")</f>
        <v/>
      </c>
      <c r="V80" s="103" t="str">
        <f>IF(Erfassung!AA20="K",VLOOKUP(Erfassung!AA$6,Berechnung!$F$29:$AB$33,ROW()-65,FALSE),"")</f>
        <v/>
      </c>
      <c r="W80" s="103" t="str">
        <f>IF(Erfassung!AB20="K",VLOOKUP(Erfassung!AB$6,Berechnung!$F$29:$AB$33,ROW()-65,FALSE),"")</f>
        <v/>
      </c>
      <c r="X80" s="103" t="str">
        <f>IF(Erfassung!AC20="K",VLOOKUP(Erfassung!AC$6,Berechnung!$F$29:$AB$33,ROW()-65,FALSE),"")</f>
        <v/>
      </c>
      <c r="Y80" s="103" t="str">
        <f>IF(Erfassung!AD20="K",VLOOKUP(Erfassung!AD$6,Berechnung!$F$29:$AB$33,ROW()-65,FALSE),"")</f>
        <v/>
      </c>
      <c r="Z80" s="103" t="str">
        <f>IF(Erfassung!AE20="K",VLOOKUP(Erfassung!AE$6,Berechnung!$F$29:$AB$33,ROW()-65,FALSE),"")</f>
        <v/>
      </c>
      <c r="AA80" s="103" t="str">
        <f>IF(Erfassung!AF20="K",VLOOKUP(Erfassung!AF$6,Berechnung!$F$29:$AB$33,ROW()-65,FALSE),"")</f>
        <v/>
      </c>
      <c r="AB80" s="103" t="str">
        <f>IF(Erfassung!AG20="K",VLOOKUP(Erfassung!AG$6,Berechnung!$F$29:$AB$33,ROW()-65,FALSE),"")</f>
        <v/>
      </c>
      <c r="AC80" s="103" t="str">
        <f>IF(Erfassung!AH20="K",VLOOKUP(Erfassung!AH$6,Berechnung!$F$29:$AB$33,ROW()-65,FALSE),"")</f>
        <v/>
      </c>
      <c r="AD80" s="103" t="str">
        <f>IF(Erfassung!AI20="K",VLOOKUP(Erfassung!AI$6,Berechnung!$F$29:$AB$33,ROW()-65,FALSE),"")</f>
        <v/>
      </c>
      <c r="AE80" s="103" t="str">
        <f>IF(Erfassung!AJ20="K",VLOOKUP(Erfassung!AJ$6,Berechnung!$F$29:$AB$33,ROW()-65,FALSE),"")</f>
        <v/>
      </c>
      <c r="AF80" s="103" t="str">
        <f>IF(Erfassung!AK20="K",VLOOKUP(Erfassung!AK$6,Berechnung!$F$29:$AB$33,ROW()-65,FALSE),"")</f>
        <v/>
      </c>
      <c r="AG80" s="103" t="str">
        <f>IF(Erfassung!AL20="K",VLOOKUP(Erfassung!AL$6,Berechnung!$F$29:$AB$33,ROW()-65,FALSE),"")</f>
        <v/>
      </c>
      <c r="AH80" s="103" t="str">
        <f>IF(Erfassung!AM20="K",VLOOKUP(Erfassung!AM$6,Berechnung!$F$29:$AB$33,ROW()-65,FALSE),"")</f>
        <v/>
      </c>
      <c r="AI80" s="103" t="str">
        <f>IF(Erfassung!AN20="K",VLOOKUP(Erfassung!AN$6,Berechnung!$F$29:$AB$33,ROW()-65,FALSE),"")</f>
        <v/>
      </c>
      <c r="AJ80" s="103" t="str">
        <f>IF(Erfassung!AO20="K",VLOOKUP(Erfassung!AO$6,Berechnung!$F$29:$AB$33,ROW()-65,FALSE),"")</f>
        <v/>
      </c>
      <c r="AK80" s="104">
        <f t="shared" si="11"/>
        <v>0</v>
      </c>
      <c r="AL80" s="91">
        <f t="shared" si="12"/>
        <v>0</v>
      </c>
    </row>
    <row r="81" spans="3:38" x14ac:dyDescent="0.2">
      <c r="F81" s="103" t="str">
        <f>IF(Erfassung!K21="K",VLOOKUP(Erfassung!K$6,Berechnung!$F$29:$AB$33,ROW()-65,FALSE),"")</f>
        <v/>
      </c>
      <c r="G81" s="103" t="str">
        <f>IF(Erfassung!L21="K",VLOOKUP(Erfassung!L$6,Berechnung!$F$29:$AB$33,ROW()-65,FALSE),"")</f>
        <v/>
      </c>
      <c r="H81" s="103" t="str">
        <f>IF(Erfassung!M21="K",VLOOKUP(Erfassung!M$6,Berechnung!$F$29:$AB$33,ROW()-65,FALSE),"")</f>
        <v/>
      </c>
      <c r="I81" s="103" t="str">
        <f>IF(Erfassung!N21="K",VLOOKUP(Erfassung!N$6,Berechnung!$F$29:$AB$33,ROW()-65,FALSE),"")</f>
        <v/>
      </c>
      <c r="J81" s="103" t="str">
        <f>IF(Erfassung!O21="K",VLOOKUP(Erfassung!O$6,Berechnung!$F$29:$AB$33,ROW()-65,FALSE),"")</f>
        <v/>
      </c>
      <c r="K81" s="103" t="str">
        <f>IF(Erfassung!P21="K",VLOOKUP(Erfassung!P$6,Berechnung!$F$29:$AB$33,ROW()-65,FALSE),"")</f>
        <v/>
      </c>
      <c r="L81" s="103" t="str">
        <f>IF(Erfassung!Q21="K",VLOOKUP(Erfassung!Q$6,Berechnung!$F$29:$AB$33,ROW()-65,FALSE),"")</f>
        <v/>
      </c>
      <c r="M81" s="103" t="str">
        <f>IF(Erfassung!R21="K",VLOOKUP(Erfassung!R$6,Berechnung!$F$29:$AB$33,ROW()-65,FALSE),"")</f>
        <v/>
      </c>
      <c r="N81" s="103" t="str">
        <f>IF(Erfassung!S21="K",VLOOKUP(Erfassung!S$6,Berechnung!$F$29:$AB$33,ROW()-65,FALSE),"")</f>
        <v/>
      </c>
      <c r="O81" s="103" t="str">
        <f>IF(Erfassung!T21="K",VLOOKUP(Erfassung!T$6,Berechnung!$F$29:$AB$33,ROW()-65,FALSE),"")</f>
        <v/>
      </c>
      <c r="P81" s="103" t="str">
        <f>IF(Erfassung!U21="K",VLOOKUP(Erfassung!U$6,Berechnung!$F$29:$AB$33,ROW()-65,FALSE),"")</f>
        <v/>
      </c>
      <c r="Q81" s="103" t="str">
        <f>IF(Erfassung!V21="K",VLOOKUP(Erfassung!V$6,Berechnung!$F$29:$AB$33,ROW()-65,FALSE),"")</f>
        <v/>
      </c>
      <c r="R81" s="103" t="str">
        <f>IF(Erfassung!W21="K",VLOOKUP(Erfassung!W$6,Berechnung!$F$29:$AB$33,ROW()-65,FALSE),"")</f>
        <v/>
      </c>
      <c r="S81" s="103" t="str">
        <f>IF(Erfassung!X21="K",VLOOKUP(Erfassung!X$6,Berechnung!$F$29:$AB$33,ROW()-65,FALSE),"")</f>
        <v/>
      </c>
      <c r="T81" s="103" t="str">
        <f>IF(Erfassung!Y21="K",VLOOKUP(Erfassung!Y$6,Berechnung!$F$29:$AB$33,ROW()-65,FALSE),"")</f>
        <v/>
      </c>
      <c r="U81" s="103" t="str">
        <f>IF(Erfassung!Z21="K",VLOOKUP(Erfassung!Z$6,Berechnung!$F$29:$AB$33,ROW()-65,FALSE),"")</f>
        <v/>
      </c>
      <c r="V81" s="103" t="str">
        <f>IF(Erfassung!AA21="K",VLOOKUP(Erfassung!AA$6,Berechnung!$F$29:$AB$33,ROW()-65,FALSE),"")</f>
        <v/>
      </c>
      <c r="W81" s="103" t="str">
        <f>IF(Erfassung!AB21="K",VLOOKUP(Erfassung!AB$6,Berechnung!$F$29:$AB$33,ROW()-65,FALSE),"")</f>
        <v/>
      </c>
      <c r="X81" s="103" t="str">
        <f>IF(Erfassung!AC21="K",VLOOKUP(Erfassung!AC$6,Berechnung!$F$29:$AB$33,ROW()-65,FALSE),"")</f>
        <v/>
      </c>
      <c r="Y81" s="103" t="str">
        <f>IF(Erfassung!AD21="K",VLOOKUP(Erfassung!AD$6,Berechnung!$F$29:$AB$33,ROW()-65,FALSE),"")</f>
        <v/>
      </c>
      <c r="Z81" s="103" t="str">
        <f>IF(Erfassung!AE21="K",VLOOKUP(Erfassung!AE$6,Berechnung!$F$29:$AB$33,ROW()-65,FALSE),"")</f>
        <v/>
      </c>
      <c r="AA81" s="103" t="str">
        <f>IF(Erfassung!AF21="K",VLOOKUP(Erfassung!AF$6,Berechnung!$F$29:$AB$33,ROW()-65,FALSE),"")</f>
        <v/>
      </c>
      <c r="AB81" s="103" t="str">
        <f>IF(Erfassung!AG21="K",VLOOKUP(Erfassung!AG$6,Berechnung!$F$29:$AB$33,ROW()-65,FALSE),"")</f>
        <v/>
      </c>
      <c r="AC81" s="103" t="str">
        <f>IF(Erfassung!AH21="K",VLOOKUP(Erfassung!AH$6,Berechnung!$F$29:$AB$33,ROW()-65,FALSE),"")</f>
        <v/>
      </c>
      <c r="AD81" s="103" t="str">
        <f>IF(Erfassung!AI21="K",VLOOKUP(Erfassung!AI$6,Berechnung!$F$29:$AB$33,ROW()-65,FALSE),"")</f>
        <v/>
      </c>
      <c r="AE81" s="103" t="str">
        <f>IF(Erfassung!AJ21="K",VLOOKUP(Erfassung!AJ$6,Berechnung!$F$29:$AB$33,ROW()-65,FALSE),"")</f>
        <v/>
      </c>
      <c r="AF81" s="103" t="str">
        <f>IF(Erfassung!AK21="K",VLOOKUP(Erfassung!AK$6,Berechnung!$F$29:$AB$33,ROW()-65,FALSE),"")</f>
        <v/>
      </c>
      <c r="AG81" s="103" t="str">
        <f>IF(Erfassung!AL21="K",VLOOKUP(Erfassung!AL$6,Berechnung!$F$29:$AB$33,ROW()-65,FALSE),"")</f>
        <v/>
      </c>
      <c r="AH81" s="103" t="str">
        <f>IF(Erfassung!AM21="K",VLOOKUP(Erfassung!AM$6,Berechnung!$F$29:$AB$33,ROW()-65,FALSE),"")</f>
        <v/>
      </c>
      <c r="AI81" s="103" t="str">
        <f>IF(Erfassung!AN21="K",VLOOKUP(Erfassung!AN$6,Berechnung!$F$29:$AB$33,ROW()-65,FALSE),"")</f>
        <v/>
      </c>
      <c r="AJ81" s="103" t="str">
        <f>IF(Erfassung!AO21="K",VLOOKUP(Erfassung!AO$6,Berechnung!$F$29:$AB$33,ROW()-65,FALSE),"")</f>
        <v/>
      </c>
      <c r="AK81" s="104">
        <f t="shared" si="11"/>
        <v>0</v>
      </c>
      <c r="AL81" s="91">
        <f t="shared" si="12"/>
        <v>0</v>
      </c>
    </row>
    <row r="82" spans="3:38" x14ac:dyDescent="0.2">
      <c r="F82" s="103" t="str">
        <f>IF(Erfassung!K22="K",VLOOKUP(Erfassung!K$6,Berechnung!$F$29:$AB$33,ROW()-65,FALSE),"")</f>
        <v/>
      </c>
      <c r="G82" s="103" t="str">
        <f>IF(Erfassung!L22="K",VLOOKUP(Erfassung!L$6,Berechnung!$F$29:$AB$33,ROW()-65,FALSE),"")</f>
        <v/>
      </c>
      <c r="H82" s="103" t="str">
        <f>IF(Erfassung!M22="K",VLOOKUP(Erfassung!M$6,Berechnung!$F$29:$AB$33,ROW()-65,FALSE),"")</f>
        <v/>
      </c>
      <c r="I82" s="103" t="str">
        <f>IF(Erfassung!N22="K",VLOOKUP(Erfassung!N$6,Berechnung!$F$29:$AB$33,ROW()-65,FALSE),"")</f>
        <v/>
      </c>
      <c r="J82" s="103" t="str">
        <f>IF(Erfassung!O22="K",VLOOKUP(Erfassung!O$6,Berechnung!$F$29:$AB$33,ROW()-65,FALSE),"")</f>
        <v/>
      </c>
      <c r="K82" s="103" t="str">
        <f>IF(Erfassung!P22="K",VLOOKUP(Erfassung!P$6,Berechnung!$F$29:$AB$33,ROW()-65,FALSE),"")</f>
        <v/>
      </c>
      <c r="L82" s="103" t="str">
        <f>IF(Erfassung!Q22="K",VLOOKUP(Erfassung!Q$6,Berechnung!$F$29:$AB$33,ROW()-65,FALSE),"")</f>
        <v/>
      </c>
      <c r="M82" s="103" t="str">
        <f>IF(Erfassung!R22="K",VLOOKUP(Erfassung!R$6,Berechnung!$F$29:$AB$33,ROW()-65,FALSE),"")</f>
        <v/>
      </c>
      <c r="N82" s="103" t="str">
        <f>IF(Erfassung!S22="K",VLOOKUP(Erfassung!S$6,Berechnung!$F$29:$AB$33,ROW()-65,FALSE),"")</f>
        <v/>
      </c>
      <c r="O82" s="103" t="str">
        <f>IF(Erfassung!T22="K",VLOOKUP(Erfassung!T$6,Berechnung!$F$29:$AB$33,ROW()-65,FALSE),"")</f>
        <v/>
      </c>
      <c r="P82" s="103" t="str">
        <f>IF(Erfassung!U22="K",VLOOKUP(Erfassung!U$6,Berechnung!$F$29:$AB$33,ROW()-65,FALSE),"")</f>
        <v/>
      </c>
      <c r="Q82" s="103" t="str">
        <f>IF(Erfassung!V22="K",VLOOKUP(Erfassung!V$6,Berechnung!$F$29:$AB$33,ROW()-65,FALSE),"")</f>
        <v/>
      </c>
      <c r="R82" s="103" t="str">
        <f>IF(Erfassung!W22="K",VLOOKUP(Erfassung!W$6,Berechnung!$F$29:$AB$33,ROW()-65,FALSE),"")</f>
        <v/>
      </c>
      <c r="S82" s="103" t="str">
        <f>IF(Erfassung!X22="K",VLOOKUP(Erfassung!X$6,Berechnung!$F$29:$AB$33,ROW()-65,FALSE),"")</f>
        <v/>
      </c>
      <c r="T82" s="103" t="str">
        <f>IF(Erfassung!Y22="K",VLOOKUP(Erfassung!Y$6,Berechnung!$F$29:$AB$33,ROW()-65,FALSE),"")</f>
        <v/>
      </c>
      <c r="U82" s="103" t="str">
        <f>IF(Erfassung!Z22="K",VLOOKUP(Erfassung!Z$6,Berechnung!$F$29:$AB$33,ROW()-65,FALSE),"")</f>
        <v/>
      </c>
      <c r="V82" s="103" t="str">
        <f>IF(Erfassung!AA22="K",VLOOKUP(Erfassung!AA$6,Berechnung!$F$29:$AB$33,ROW()-65,FALSE),"")</f>
        <v/>
      </c>
      <c r="W82" s="103" t="str">
        <f>IF(Erfassung!AB22="K",VLOOKUP(Erfassung!AB$6,Berechnung!$F$29:$AB$33,ROW()-65,FALSE),"")</f>
        <v/>
      </c>
      <c r="X82" s="103" t="str">
        <f>IF(Erfassung!AC22="K",VLOOKUP(Erfassung!AC$6,Berechnung!$F$29:$AB$33,ROW()-65,FALSE),"")</f>
        <v/>
      </c>
      <c r="Y82" s="103" t="str">
        <f>IF(Erfassung!AD22="K",VLOOKUP(Erfassung!AD$6,Berechnung!$F$29:$AB$33,ROW()-65,FALSE),"")</f>
        <v/>
      </c>
      <c r="Z82" s="103" t="str">
        <f>IF(Erfassung!AE22="K",VLOOKUP(Erfassung!AE$6,Berechnung!$F$29:$AB$33,ROW()-65,FALSE),"")</f>
        <v/>
      </c>
      <c r="AA82" s="103" t="str">
        <f>IF(Erfassung!AF22="K",VLOOKUP(Erfassung!AF$6,Berechnung!$F$29:$AB$33,ROW()-65,FALSE),"")</f>
        <v/>
      </c>
      <c r="AB82" s="103" t="str">
        <f>IF(Erfassung!AG22="K",VLOOKUP(Erfassung!AG$6,Berechnung!$F$29:$AB$33,ROW()-65,FALSE),"")</f>
        <v/>
      </c>
      <c r="AC82" s="103" t="str">
        <f>IF(Erfassung!AH22="K",VLOOKUP(Erfassung!AH$6,Berechnung!$F$29:$AB$33,ROW()-65,FALSE),"")</f>
        <v/>
      </c>
      <c r="AD82" s="103" t="str">
        <f>IF(Erfassung!AI22="K",VLOOKUP(Erfassung!AI$6,Berechnung!$F$29:$AB$33,ROW()-65,FALSE),"")</f>
        <v/>
      </c>
      <c r="AE82" s="103" t="str">
        <f>IF(Erfassung!AJ22="K",VLOOKUP(Erfassung!AJ$6,Berechnung!$F$29:$AB$33,ROW()-65,FALSE),"")</f>
        <v/>
      </c>
      <c r="AF82" s="103" t="str">
        <f>IF(Erfassung!AK22="K",VLOOKUP(Erfassung!AK$6,Berechnung!$F$29:$AB$33,ROW()-65,FALSE),"")</f>
        <v/>
      </c>
      <c r="AG82" s="103" t="str">
        <f>IF(Erfassung!AL22="K",VLOOKUP(Erfassung!AL$6,Berechnung!$F$29:$AB$33,ROW()-65,FALSE),"")</f>
        <v/>
      </c>
      <c r="AH82" s="103" t="str">
        <f>IF(Erfassung!AM22="K",VLOOKUP(Erfassung!AM$6,Berechnung!$F$29:$AB$33,ROW()-65,FALSE),"")</f>
        <v/>
      </c>
      <c r="AI82" s="103" t="str">
        <f>IF(Erfassung!AN22="K",VLOOKUP(Erfassung!AN$6,Berechnung!$F$29:$AB$33,ROW()-65,FALSE),"")</f>
        <v/>
      </c>
      <c r="AJ82" s="103" t="str">
        <f>IF(Erfassung!AO22="K",VLOOKUP(Erfassung!AO$6,Berechnung!$F$29:$AB$33,ROW()-65,FALSE),"")</f>
        <v/>
      </c>
      <c r="AK82" s="104">
        <f t="shared" si="11"/>
        <v>0</v>
      </c>
      <c r="AL82" s="91">
        <f t="shared" si="12"/>
        <v>0</v>
      </c>
    </row>
    <row r="83" spans="3:38" x14ac:dyDescent="0.2">
      <c r="F83" s="103" t="str">
        <f>IF(Erfassung!K23="K",VLOOKUP(Erfassung!K$6,Berechnung!$F$29:$AB$33,ROW()-65,FALSE),"")</f>
        <v/>
      </c>
      <c r="G83" s="103" t="str">
        <f>IF(Erfassung!L23="K",VLOOKUP(Erfassung!L$6,Berechnung!$F$29:$AB$33,ROW()-65,FALSE),"")</f>
        <v/>
      </c>
      <c r="H83" s="103" t="str">
        <f>IF(Erfassung!M23="K",VLOOKUP(Erfassung!M$6,Berechnung!$F$29:$AB$33,ROW()-65,FALSE),"")</f>
        <v/>
      </c>
      <c r="I83" s="103" t="str">
        <f>IF(Erfassung!N23="K",VLOOKUP(Erfassung!N$6,Berechnung!$F$29:$AB$33,ROW()-65,FALSE),"")</f>
        <v/>
      </c>
      <c r="J83" s="103" t="str">
        <f>IF(Erfassung!O23="K",VLOOKUP(Erfassung!O$6,Berechnung!$F$29:$AB$33,ROW()-65,FALSE),"")</f>
        <v/>
      </c>
      <c r="K83" s="103" t="str">
        <f>IF(Erfassung!P23="K",VLOOKUP(Erfassung!P$6,Berechnung!$F$29:$AB$33,ROW()-65,FALSE),"")</f>
        <v/>
      </c>
      <c r="L83" s="103" t="str">
        <f>IF(Erfassung!Q23="K",VLOOKUP(Erfassung!Q$6,Berechnung!$F$29:$AB$33,ROW()-65,FALSE),"")</f>
        <v/>
      </c>
      <c r="M83" s="103" t="str">
        <f>IF(Erfassung!R23="K",VLOOKUP(Erfassung!R$6,Berechnung!$F$29:$AB$33,ROW()-65,FALSE),"")</f>
        <v/>
      </c>
      <c r="N83" s="103" t="str">
        <f>IF(Erfassung!S23="K",VLOOKUP(Erfassung!S$6,Berechnung!$F$29:$AB$33,ROW()-65,FALSE),"")</f>
        <v/>
      </c>
      <c r="O83" s="103" t="str">
        <f>IF(Erfassung!T23="K",VLOOKUP(Erfassung!T$6,Berechnung!$F$29:$AB$33,ROW()-65,FALSE),"")</f>
        <v/>
      </c>
      <c r="P83" s="103" t="str">
        <f>IF(Erfassung!U23="K",VLOOKUP(Erfassung!U$6,Berechnung!$F$29:$AB$33,ROW()-65,FALSE),"")</f>
        <v/>
      </c>
      <c r="Q83" s="103" t="str">
        <f>IF(Erfassung!V23="K",VLOOKUP(Erfassung!V$6,Berechnung!$F$29:$AB$33,ROW()-65,FALSE),"")</f>
        <v/>
      </c>
      <c r="R83" s="103" t="str">
        <f>IF(Erfassung!W23="K",VLOOKUP(Erfassung!W$6,Berechnung!$F$29:$AB$33,ROW()-65,FALSE),"")</f>
        <v/>
      </c>
      <c r="S83" s="103" t="str">
        <f>IF(Erfassung!X23="K",VLOOKUP(Erfassung!X$6,Berechnung!$F$29:$AB$33,ROW()-65,FALSE),"")</f>
        <v/>
      </c>
      <c r="T83" s="103" t="str">
        <f>IF(Erfassung!Y23="K",VLOOKUP(Erfassung!Y$6,Berechnung!$F$29:$AB$33,ROW()-65,FALSE),"")</f>
        <v/>
      </c>
      <c r="U83" s="103" t="str">
        <f>IF(Erfassung!Z23="K",VLOOKUP(Erfassung!Z$6,Berechnung!$F$29:$AB$33,ROW()-65,FALSE),"")</f>
        <v/>
      </c>
      <c r="V83" s="103" t="str">
        <f>IF(Erfassung!AA23="K",VLOOKUP(Erfassung!AA$6,Berechnung!$F$29:$AB$33,ROW()-65,FALSE),"")</f>
        <v/>
      </c>
      <c r="W83" s="103" t="str">
        <f>IF(Erfassung!AB23="K",VLOOKUP(Erfassung!AB$6,Berechnung!$F$29:$AB$33,ROW()-65,FALSE),"")</f>
        <v/>
      </c>
      <c r="X83" s="103" t="str">
        <f>IF(Erfassung!AC23="K",VLOOKUP(Erfassung!AC$6,Berechnung!$F$29:$AB$33,ROW()-65,FALSE),"")</f>
        <v/>
      </c>
      <c r="Y83" s="103" t="str">
        <f>IF(Erfassung!AD23="K",VLOOKUP(Erfassung!AD$6,Berechnung!$F$29:$AB$33,ROW()-65,FALSE),"")</f>
        <v/>
      </c>
      <c r="Z83" s="103" t="str">
        <f>IF(Erfassung!AE23="K",VLOOKUP(Erfassung!AE$6,Berechnung!$F$29:$AB$33,ROW()-65,FALSE),"")</f>
        <v/>
      </c>
      <c r="AA83" s="103" t="str">
        <f>IF(Erfassung!AF23="K",VLOOKUP(Erfassung!AF$6,Berechnung!$F$29:$AB$33,ROW()-65,FALSE),"")</f>
        <v/>
      </c>
      <c r="AB83" s="103" t="str">
        <f>IF(Erfassung!AG23="K",VLOOKUP(Erfassung!AG$6,Berechnung!$F$29:$AB$33,ROW()-65,FALSE),"")</f>
        <v/>
      </c>
      <c r="AC83" s="103" t="str">
        <f>IF(Erfassung!AH23="K",VLOOKUP(Erfassung!AH$6,Berechnung!$F$29:$AB$33,ROW()-65,FALSE),"")</f>
        <v/>
      </c>
      <c r="AD83" s="103" t="str">
        <f>IF(Erfassung!AI23="K",VLOOKUP(Erfassung!AI$6,Berechnung!$F$29:$AB$33,ROW()-65,FALSE),"")</f>
        <v/>
      </c>
      <c r="AE83" s="103" t="str">
        <f>IF(Erfassung!AJ23="K",VLOOKUP(Erfassung!AJ$6,Berechnung!$F$29:$AB$33,ROW()-65,FALSE),"")</f>
        <v/>
      </c>
      <c r="AF83" s="103" t="str">
        <f>IF(Erfassung!AK23="K",VLOOKUP(Erfassung!AK$6,Berechnung!$F$29:$AB$33,ROW()-65,FALSE),"")</f>
        <v/>
      </c>
      <c r="AG83" s="103" t="str">
        <f>IF(Erfassung!AL23="K",VLOOKUP(Erfassung!AL$6,Berechnung!$F$29:$AB$33,ROW()-65,FALSE),"")</f>
        <v/>
      </c>
      <c r="AH83" s="103" t="str">
        <f>IF(Erfassung!AM23="K",VLOOKUP(Erfassung!AM$6,Berechnung!$F$29:$AB$33,ROW()-65,FALSE),"")</f>
        <v/>
      </c>
      <c r="AI83" s="103" t="str">
        <f>IF(Erfassung!AN23="K",VLOOKUP(Erfassung!AN$6,Berechnung!$F$29:$AB$33,ROW()-65,FALSE),"")</f>
        <v/>
      </c>
      <c r="AJ83" s="103" t="str">
        <f>IF(Erfassung!AO23="K",VLOOKUP(Erfassung!AO$6,Berechnung!$F$29:$AB$33,ROW()-65,FALSE),"")</f>
        <v/>
      </c>
      <c r="AK83" s="104">
        <f t="shared" si="11"/>
        <v>0</v>
      </c>
      <c r="AL83" s="91">
        <f t="shared" si="12"/>
        <v>0</v>
      </c>
    </row>
    <row r="84" spans="3:38" x14ac:dyDescent="0.2">
      <c r="F84" s="103" t="str">
        <f>IF(Erfassung!K24="K",VLOOKUP(Erfassung!K$6,Berechnung!$F$29:$AB$33,ROW()-65,FALSE),"")</f>
        <v/>
      </c>
      <c r="G84" s="103" t="str">
        <f>IF(Erfassung!L24="K",VLOOKUP(Erfassung!L$6,Berechnung!$F$29:$AB$33,ROW()-65,FALSE),"")</f>
        <v/>
      </c>
      <c r="H84" s="103" t="str">
        <f>IF(Erfassung!M24="K",VLOOKUP(Erfassung!M$6,Berechnung!$F$29:$AB$33,ROW()-65,FALSE),"")</f>
        <v/>
      </c>
      <c r="I84" s="103" t="str">
        <f>IF(Erfassung!N24="K",VLOOKUP(Erfassung!N$6,Berechnung!$F$29:$AB$33,ROW()-65,FALSE),"")</f>
        <v/>
      </c>
      <c r="J84" s="103" t="str">
        <f>IF(Erfassung!O24="K",VLOOKUP(Erfassung!O$6,Berechnung!$F$29:$AB$33,ROW()-65,FALSE),"")</f>
        <v/>
      </c>
      <c r="K84" s="103" t="str">
        <f>IF(Erfassung!P24="K",VLOOKUP(Erfassung!P$6,Berechnung!$F$29:$AB$33,ROW()-65,FALSE),"")</f>
        <v/>
      </c>
      <c r="L84" s="103" t="str">
        <f>IF(Erfassung!Q24="K",VLOOKUP(Erfassung!Q$6,Berechnung!$F$29:$AB$33,ROW()-65,FALSE),"")</f>
        <v/>
      </c>
      <c r="M84" s="103" t="str">
        <f>IF(Erfassung!R24="K",VLOOKUP(Erfassung!R$6,Berechnung!$F$29:$AB$33,ROW()-65,FALSE),"")</f>
        <v/>
      </c>
      <c r="N84" s="103" t="str">
        <f>IF(Erfassung!S24="K",VLOOKUP(Erfassung!S$6,Berechnung!$F$29:$AB$33,ROW()-65,FALSE),"")</f>
        <v/>
      </c>
      <c r="O84" s="103" t="str">
        <f>IF(Erfassung!T24="K",VLOOKUP(Erfassung!T$6,Berechnung!$F$29:$AB$33,ROW()-65,FALSE),"")</f>
        <v/>
      </c>
      <c r="P84" s="103" t="str">
        <f>IF(Erfassung!U24="K",VLOOKUP(Erfassung!U$6,Berechnung!$F$29:$AB$33,ROW()-65,FALSE),"")</f>
        <v/>
      </c>
      <c r="Q84" s="103" t="str">
        <f>IF(Erfassung!V24="K",VLOOKUP(Erfassung!V$6,Berechnung!$F$29:$AB$33,ROW()-65,FALSE),"")</f>
        <v/>
      </c>
      <c r="R84" s="103" t="str">
        <f>IF(Erfassung!W24="K",VLOOKUP(Erfassung!W$6,Berechnung!$F$29:$AB$33,ROW()-65,FALSE),"")</f>
        <v/>
      </c>
      <c r="S84" s="103" t="str">
        <f>IF(Erfassung!X24="K",VLOOKUP(Erfassung!X$6,Berechnung!$F$29:$AB$33,ROW()-65,FALSE),"")</f>
        <v/>
      </c>
      <c r="T84" s="103" t="str">
        <f>IF(Erfassung!Y24="K",VLOOKUP(Erfassung!Y$6,Berechnung!$F$29:$AB$33,ROW()-65,FALSE),"")</f>
        <v/>
      </c>
      <c r="U84" s="103" t="str">
        <f>IF(Erfassung!Z24="K",VLOOKUP(Erfassung!Z$6,Berechnung!$F$29:$AB$33,ROW()-65,FALSE),"")</f>
        <v/>
      </c>
      <c r="V84" s="103" t="str">
        <f>IF(Erfassung!AA24="K",VLOOKUP(Erfassung!AA$6,Berechnung!$F$29:$AB$33,ROW()-65,FALSE),"")</f>
        <v/>
      </c>
      <c r="W84" s="103" t="str">
        <f>IF(Erfassung!AB24="K",VLOOKUP(Erfassung!AB$6,Berechnung!$F$29:$AB$33,ROW()-65,FALSE),"")</f>
        <v/>
      </c>
      <c r="X84" s="103" t="str">
        <f>IF(Erfassung!AC24="K",VLOOKUP(Erfassung!AC$6,Berechnung!$F$29:$AB$33,ROW()-65,FALSE),"")</f>
        <v/>
      </c>
      <c r="Y84" s="103" t="str">
        <f>IF(Erfassung!AD24="K",VLOOKUP(Erfassung!AD$6,Berechnung!$F$29:$AB$33,ROW()-65,FALSE),"")</f>
        <v/>
      </c>
      <c r="Z84" s="103" t="str">
        <f>IF(Erfassung!AE24="K",VLOOKUP(Erfassung!AE$6,Berechnung!$F$29:$AB$33,ROW()-65,FALSE),"")</f>
        <v/>
      </c>
      <c r="AA84" s="103" t="str">
        <f>IF(Erfassung!AF24="K",VLOOKUP(Erfassung!AF$6,Berechnung!$F$29:$AB$33,ROW()-65,FALSE),"")</f>
        <v/>
      </c>
      <c r="AB84" s="103" t="str">
        <f>IF(Erfassung!AG24="K",VLOOKUP(Erfassung!AG$6,Berechnung!$F$29:$AB$33,ROW()-65,FALSE),"")</f>
        <v/>
      </c>
      <c r="AC84" s="103" t="str">
        <f>IF(Erfassung!AH24="K",VLOOKUP(Erfassung!AH$6,Berechnung!$F$29:$AB$33,ROW()-65,FALSE),"")</f>
        <v/>
      </c>
      <c r="AD84" s="103" t="str">
        <f>IF(Erfassung!AI24="K",VLOOKUP(Erfassung!AI$6,Berechnung!$F$29:$AB$33,ROW()-65,FALSE),"")</f>
        <v/>
      </c>
      <c r="AE84" s="103" t="str">
        <f>IF(Erfassung!AJ24="K",VLOOKUP(Erfassung!AJ$6,Berechnung!$F$29:$AB$33,ROW()-65,FALSE),"")</f>
        <v/>
      </c>
      <c r="AF84" s="103" t="str">
        <f>IF(Erfassung!AK24="K",VLOOKUP(Erfassung!AK$6,Berechnung!$F$29:$AB$33,ROW()-65,FALSE),"")</f>
        <v/>
      </c>
      <c r="AG84" s="103" t="str">
        <f>IF(Erfassung!AL24="K",VLOOKUP(Erfassung!AL$6,Berechnung!$F$29:$AB$33,ROW()-65,FALSE),"")</f>
        <v/>
      </c>
      <c r="AH84" s="103" t="str">
        <f>IF(Erfassung!AM24="K",VLOOKUP(Erfassung!AM$6,Berechnung!$F$29:$AB$33,ROW()-65,FALSE),"")</f>
        <v/>
      </c>
      <c r="AI84" s="103" t="str">
        <f>IF(Erfassung!AN24="K",VLOOKUP(Erfassung!AN$6,Berechnung!$F$29:$AB$33,ROW()-65,FALSE),"")</f>
        <v/>
      </c>
      <c r="AJ84" s="103" t="str">
        <f>IF(Erfassung!AO24="K",VLOOKUP(Erfassung!AO$6,Berechnung!$F$29:$AB$33,ROW()-65,FALSE),"")</f>
        <v/>
      </c>
      <c r="AK84" s="104">
        <f t="shared" si="11"/>
        <v>0</v>
      </c>
      <c r="AL84" s="91">
        <f t="shared" si="12"/>
        <v>0</v>
      </c>
    </row>
    <row r="85" spans="3:38" x14ac:dyDescent="0.2">
      <c r="F85" s="103" t="str">
        <f>IF(Erfassung!K25="K",VLOOKUP(Erfassung!K$6,Berechnung!$F$29:$AB$33,ROW()-65,FALSE),"")</f>
        <v/>
      </c>
      <c r="G85" s="103" t="str">
        <f>IF(Erfassung!L25="K",VLOOKUP(Erfassung!L$6,Berechnung!$F$29:$AB$33,ROW()-65,FALSE),"")</f>
        <v/>
      </c>
      <c r="H85" s="103" t="str">
        <f>IF(Erfassung!M25="K",VLOOKUP(Erfassung!M$6,Berechnung!$F$29:$AB$33,ROW()-65,FALSE),"")</f>
        <v/>
      </c>
      <c r="I85" s="103" t="str">
        <f>IF(Erfassung!N25="K",VLOOKUP(Erfassung!N$6,Berechnung!$F$29:$AB$33,ROW()-65,FALSE),"")</f>
        <v/>
      </c>
      <c r="J85" s="103" t="str">
        <f>IF(Erfassung!O25="K",VLOOKUP(Erfassung!O$6,Berechnung!$F$29:$AB$33,ROW()-65,FALSE),"")</f>
        <v/>
      </c>
      <c r="K85" s="103" t="str">
        <f>IF(Erfassung!P25="K",VLOOKUP(Erfassung!P$6,Berechnung!$F$29:$AB$33,ROW()-65,FALSE),"")</f>
        <v/>
      </c>
      <c r="L85" s="103" t="str">
        <f>IF(Erfassung!Q25="K",VLOOKUP(Erfassung!Q$6,Berechnung!$F$29:$AB$33,ROW()-65,FALSE),"")</f>
        <v/>
      </c>
      <c r="M85" s="103" t="str">
        <f>IF(Erfassung!R25="K",VLOOKUP(Erfassung!R$6,Berechnung!$F$29:$AB$33,ROW()-65,FALSE),"")</f>
        <v/>
      </c>
      <c r="N85" s="103" t="str">
        <f>IF(Erfassung!S25="K",VLOOKUP(Erfassung!S$6,Berechnung!$F$29:$AB$33,ROW()-65,FALSE),"")</f>
        <v/>
      </c>
      <c r="O85" s="103" t="str">
        <f>IF(Erfassung!T25="K",VLOOKUP(Erfassung!T$6,Berechnung!$F$29:$AB$33,ROW()-65,FALSE),"")</f>
        <v/>
      </c>
      <c r="P85" s="103" t="str">
        <f>IF(Erfassung!U25="K",VLOOKUP(Erfassung!U$6,Berechnung!$F$29:$AB$33,ROW()-65,FALSE),"")</f>
        <v/>
      </c>
      <c r="Q85" s="103" t="str">
        <f>IF(Erfassung!V25="K",VLOOKUP(Erfassung!V$6,Berechnung!$F$29:$AB$33,ROW()-65,FALSE),"")</f>
        <v/>
      </c>
      <c r="R85" s="103" t="str">
        <f>IF(Erfassung!W25="K",VLOOKUP(Erfassung!W$6,Berechnung!$F$29:$AB$33,ROW()-65,FALSE),"")</f>
        <v/>
      </c>
      <c r="S85" s="103" t="str">
        <f>IF(Erfassung!X25="K",VLOOKUP(Erfassung!X$6,Berechnung!$F$29:$AB$33,ROW()-65,FALSE),"")</f>
        <v/>
      </c>
      <c r="T85" s="103" t="str">
        <f>IF(Erfassung!Y25="K",VLOOKUP(Erfassung!Y$6,Berechnung!$F$29:$AB$33,ROW()-65,FALSE),"")</f>
        <v/>
      </c>
      <c r="U85" s="103" t="str">
        <f>IF(Erfassung!Z25="K",VLOOKUP(Erfassung!Z$6,Berechnung!$F$29:$AB$33,ROW()-65,FALSE),"")</f>
        <v/>
      </c>
      <c r="V85" s="103" t="str">
        <f>IF(Erfassung!AA25="K",VLOOKUP(Erfassung!AA$6,Berechnung!$F$29:$AB$33,ROW()-65,FALSE),"")</f>
        <v/>
      </c>
      <c r="W85" s="103" t="str">
        <f>IF(Erfassung!AB25="K",VLOOKUP(Erfassung!AB$6,Berechnung!$F$29:$AB$33,ROW()-65,FALSE),"")</f>
        <v/>
      </c>
      <c r="X85" s="103" t="str">
        <f>IF(Erfassung!AC25="K",VLOOKUP(Erfassung!AC$6,Berechnung!$F$29:$AB$33,ROW()-65,FALSE),"")</f>
        <v/>
      </c>
      <c r="Y85" s="103" t="str">
        <f>IF(Erfassung!AD25="K",VLOOKUP(Erfassung!AD$6,Berechnung!$F$29:$AB$33,ROW()-65,FALSE),"")</f>
        <v/>
      </c>
      <c r="Z85" s="103" t="str">
        <f>IF(Erfassung!AE25="K",VLOOKUP(Erfassung!AE$6,Berechnung!$F$29:$AB$33,ROW()-65,FALSE),"")</f>
        <v/>
      </c>
      <c r="AA85" s="103" t="str">
        <f>IF(Erfassung!AF25="K",VLOOKUP(Erfassung!AF$6,Berechnung!$F$29:$AB$33,ROW()-65,FALSE),"")</f>
        <v/>
      </c>
      <c r="AB85" s="103" t="str">
        <f>IF(Erfassung!AG25="K",VLOOKUP(Erfassung!AG$6,Berechnung!$F$29:$AB$33,ROW()-65,FALSE),"")</f>
        <v/>
      </c>
      <c r="AC85" s="103" t="str">
        <f>IF(Erfassung!AH25="K",VLOOKUP(Erfassung!AH$6,Berechnung!$F$29:$AB$33,ROW()-65,FALSE),"")</f>
        <v/>
      </c>
      <c r="AD85" s="103" t="str">
        <f>IF(Erfassung!AI25="K",VLOOKUP(Erfassung!AI$6,Berechnung!$F$29:$AB$33,ROW()-65,FALSE),"")</f>
        <v/>
      </c>
      <c r="AE85" s="103" t="str">
        <f>IF(Erfassung!AJ25="K",VLOOKUP(Erfassung!AJ$6,Berechnung!$F$29:$AB$33,ROW()-65,FALSE),"")</f>
        <v/>
      </c>
      <c r="AF85" s="103" t="str">
        <f>IF(Erfassung!AK25="K",VLOOKUP(Erfassung!AK$6,Berechnung!$F$29:$AB$33,ROW()-65,FALSE),"")</f>
        <v/>
      </c>
      <c r="AG85" s="103" t="str">
        <f>IF(Erfassung!AL25="K",VLOOKUP(Erfassung!AL$6,Berechnung!$F$29:$AB$33,ROW()-65,FALSE),"")</f>
        <v/>
      </c>
      <c r="AH85" s="103" t="str">
        <f>IF(Erfassung!AM25="K",VLOOKUP(Erfassung!AM$6,Berechnung!$F$29:$AB$33,ROW()-65,FALSE),"")</f>
        <v/>
      </c>
      <c r="AI85" s="103" t="str">
        <f>IF(Erfassung!AN25="K",VLOOKUP(Erfassung!AN$6,Berechnung!$F$29:$AB$33,ROW()-65,FALSE),"")</f>
        <v/>
      </c>
      <c r="AJ85" s="103" t="str">
        <f>IF(Erfassung!AO25="K",VLOOKUP(Erfassung!AO$6,Berechnung!$F$29:$AB$33,ROW()-65,FALSE),"")</f>
        <v/>
      </c>
      <c r="AK85" s="104">
        <f t="shared" si="11"/>
        <v>0</v>
      </c>
      <c r="AL85" s="91">
        <f t="shared" si="12"/>
        <v>0</v>
      </c>
    </row>
    <row r="86" spans="3:38" x14ac:dyDescent="0.2">
      <c r="F86" s="103" t="str">
        <f>IF(Erfassung!K26="K",VLOOKUP(Erfassung!K$6,Berechnung!$F$29:$AB$33,ROW()-65,FALSE),"")</f>
        <v/>
      </c>
      <c r="G86" s="103" t="str">
        <f>IF(Erfassung!L26="K",VLOOKUP(Erfassung!L$6,Berechnung!$F$29:$AB$33,ROW()-65,FALSE),"")</f>
        <v/>
      </c>
      <c r="H86" s="103" t="str">
        <f>IF(Erfassung!M26="K",VLOOKUP(Erfassung!M$6,Berechnung!$F$29:$AB$33,ROW()-65,FALSE),"")</f>
        <v/>
      </c>
      <c r="I86" s="103" t="str">
        <f>IF(Erfassung!N26="K",VLOOKUP(Erfassung!N$6,Berechnung!$F$29:$AB$33,ROW()-65,FALSE),"")</f>
        <v/>
      </c>
      <c r="J86" s="103" t="str">
        <f>IF(Erfassung!O26="K",VLOOKUP(Erfassung!O$6,Berechnung!$F$29:$AB$33,ROW()-65,FALSE),"")</f>
        <v/>
      </c>
      <c r="K86" s="103" t="str">
        <f>IF(Erfassung!P26="K",VLOOKUP(Erfassung!P$6,Berechnung!$F$29:$AB$33,ROW()-65,FALSE),"")</f>
        <v/>
      </c>
      <c r="L86" s="103" t="str">
        <f>IF(Erfassung!Q26="K",VLOOKUP(Erfassung!Q$6,Berechnung!$F$29:$AB$33,ROW()-65,FALSE),"")</f>
        <v/>
      </c>
      <c r="M86" s="103" t="str">
        <f>IF(Erfassung!R26="K",VLOOKUP(Erfassung!R$6,Berechnung!$F$29:$AB$33,ROW()-65,FALSE),"")</f>
        <v/>
      </c>
      <c r="N86" s="103" t="str">
        <f>IF(Erfassung!S26="K",VLOOKUP(Erfassung!S$6,Berechnung!$F$29:$AB$33,ROW()-65,FALSE),"")</f>
        <v/>
      </c>
      <c r="O86" s="103" t="str">
        <f>IF(Erfassung!T26="K",VLOOKUP(Erfassung!T$6,Berechnung!$F$29:$AB$33,ROW()-65,FALSE),"")</f>
        <v/>
      </c>
      <c r="P86" s="103" t="str">
        <f>IF(Erfassung!U26="K",VLOOKUP(Erfassung!U$6,Berechnung!$F$29:$AB$33,ROW()-65,FALSE),"")</f>
        <v/>
      </c>
      <c r="Q86" s="103" t="str">
        <f>IF(Erfassung!V26="K",VLOOKUP(Erfassung!V$6,Berechnung!$F$29:$AB$33,ROW()-65,FALSE),"")</f>
        <v/>
      </c>
      <c r="R86" s="103" t="str">
        <f>IF(Erfassung!W26="K",VLOOKUP(Erfassung!W$6,Berechnung!$F$29:$AB$33,ROW()-65,FALSE),"")</f>
        <v/>
      </c>
      <c r="S86" s="103" t="str">
        <f>IF(Erfassung!X26="K",VLOOKUP(Erfassung!X$6,Berechnung!$F$29:$AB$33,ROW()-65,FALSE),"")</f>
        <v/>
      </c>
      <c r="T86" s="103" t="str">
        <f>IF(Erfassung!Y26="K",VLOOKUP(Erfassung!Y$6,Berechnung!$F$29:$AB$33,ROW()-65,FALSE),"")</f>
        <v/>
      </c>
      <c r="U86" s="103" t="str">
        <f>IF(Erfassung!Z26="K",VLOOKUP(Erfassung!Z$6,Berechnung!$F$29:$AB$33,ROW()-65,FALSE),"")</f>
        <v/>
      </c>
      <c r="V86" s="103" t="str">
        <f>IF(Erfassung!AA26="K",VLOOKUP(Erfassung!AA$6,Berechnung!$F$29:$AB$33,ROW()-65,FALSE),"")</f>
        <v/>
      </c>
      <c r="W86" s="103" t="str">
        <f>IF(Erfassung!AB26="K",VLOOKUP(Erfassung!AB$6,Berechnung!$F$29:$AB$33,ROW()-65,FALSE),"")</f>
        <v/>
      </c>
      <c r="X86" s="103" t="str">
        <f>IF(Erfassung!AC26="K",VLOOKUP(Erfassung!AC$6,Berechnung!$F$29:$AB$33,ROW()-65,FALSE),"")</f>
        <v/>
      </c>
      <c r="Y86" s="103" t="str">
        <f>IF(Erfassung!AD26="K",VLOOKUP(Erfassung!AD$6,Berechnung!$F$29:$AB$33,ROW()-65,FALSE),"")</f>
        <v/>
      </c>
      <c r="Z86" s="103" t="str">
        <f>IF(Erfassung!AE26="K",VLOOKUP(Erfassung!AE$6,Berechnung!$F$29:$AB$33,ROW()-65,FALSE),"")</f>
        <v/>
      </c>
      <c r="AA86" s="103" t="str">
        <f>IF(Erfassung!AF26="K",VLOOKUP(Erfassung!AF$6,Berechnung!$F$29:$AB$33,ROW()-65,FALSE),"")</f>
        <v/>
      </c>
      <c r="AB86" s="103" t="str">
        <f>IF(Erfassung!AG26="K",VLOOKUP(Erfassung!AG$6,Berechnung!$F$29:$AB$33,ROW()-65,FALSE),"")</f>
        <v/>
      </c>
      <c r="AC86" s="103" t="str">
        <f>IF(Erfassung!AH26="K",VLOOKUP(Erfassung!AH$6,Berechnung!$F$29:$AB$33,ROW()-65,FALSE),"")</f>
        <v/>
      </c>
      <c r="AD86" s="103" t="str">
        <f>IF(Erfassung!AI26="K",VLOOKUP(Erfassung!AI$6,Berechnung!$F$29:$AB$33,ROW()-65,FALSE),"")</f>
        <v/>
      </c>
      <c r="AE86" s="103" t="str">
        <f>IF(Erfassung!AJ26="K",VLOOKUP(Erfassung!AJ$6,Berechnung!$F$29:$AB$33,ROW()-65,FALSE),"")</f>
        <v/>
      </c>
      <c r="AF86" s="103" t="str">
        <f>IF(Erfassung!AK26="K",VLOOKUP(Erfassung!AK$6,Berechnung!$F$29:$AB$33,ROW()-65,FALSE),"")</f>
        <v/>
      </c>
      <c r="AG86" s="103" t="str">
        <f>IF(Erfassung!AL26="K",VLOOKUP(Erfassung!AL$6,Berechnung!$F$29:$AB$33,ROW()-65,FALSE),"")</f>
        <v/>
      </c>
      <c r="AH86" s="103" t="str">
        <f>IF(Erfassung!AM26="K",VLOOKUP(Erfassung!AM$6,Berechnung!$F$29:$AB$33,ROW()-65,FALSE),"")</f>
        <v/>
      </c>
      <c r="AI86" s="103" t="str">
        <f>IF(Erfassung!AN26="K",VLOOKUP(Erfassung!AN$6,Berechnung!$F$29:$AB$33,ROW()-65,FALSE),"")</f>
        <v/>
      </c>
      <c r="AJ86" s="103" t="str">
        <f>IF(Erfassung!AO26="K",VLOOKUP(Erfassung!AO$6,Berechnung!$F$29:$AB$33,ROW()-65,FALSE),"")</f>
        <v/>
      </c>
      <c r="AK86" s="104">
        <f t="shared" si="11"/>
        <v>0</v>
      </c>
      <c r="AL86" s="91">
        <f t="shared" si="12"/>
        <v>0</v>
      </c>
    </row>
    <row r="87" spans="3:38" x14ac:dyDescent="0.2">
      <c r="F87" s="103" t="str">
        <f>IF(Erfassung!K27="K",VLOOKUP(Erfassung!K$6,Berechnung!$F$29:$AB$33,ROW()-65,FALSE),"")</f>
        <v/>
      </c>
      <c r="G87" s="103" t="str">
        <f>IF(Erfassung!L27="K",VLOOKUP(Erfassung!L$6,Berechnung!$F$29:$AB$33,ROW()-65,FALSE),"")</f>
        <v/>
      </c>
      <c r="H87" s="103" t="str">
        <f>IF(Erfassung!M27="K",VLOOKUP(Erfassung!M$6,Berechnung!$F$29:$AB$33,ROW()-65,FALSE),"")</f>
        <v/>
      </c>
      <c r="I87" s="103" t="str">
        <f>IF(Erfassung!N27="K",VLOOKUP(Erfassung!N$6,Berechnung!$F$29:$AB$33,ROW()-65,FALSE),"")</f>
        <v/>
      </c>
      <c r="J87" s="103" t="str">
        <f>IF(Erfassung!O27="K",VLOOKUP(Erfassung!O$6,Berechnung!$F$29:$AB$33,ROW()-65,FALSE),"")</f>
        <v/>
      </c>
      <c r="K87" s="103" t="str">
        <f>IF(Erfassung!P27="K",VLOOKUP(Erfassung!P$6,Berechnung!$F$29:$AB$33,ROW()-65,FALSE),"")</f>
        <v/>
      </c>
      <c r="L87" s="103" t="str">
        <f>IF(Erfassung!Q27="K",VLOOKUP(Erfassung!Q$6,Berechnung!$F$29:$AB$33,ROW()-65,FALSE),"")</f>
        <v/>
      </c>
      <c r="M87" s="103" t="str">
        <f>IF(Erfassung!R27="K",VLOOKUP(Erfassung!R$6,Berechnung!$F$29:$AB$33,ROW()-65,FALSE),"")</f>
        <v/>
      </c>
      <c r="N87" s="103" t="str">
        <f>IF(Erfassung!S27="K",VLOOKUP(Erfassung!S$6,Berechnung!$F$29:$AB$33,ROW()-65,FALSE),"")</f>
        <v/>
      </c>
      <c r="O87" s="103" t="str">
        <f>IF(Erfassung!T27="K",VLOOKUP(Erfassung!T$6,Berechnung!$F$29:$AB$33,ROW()-65,FALSE),"")</f>
        <v/>
      </c>
      <c r="P87" s="103" t="str">
        <f>IF(Erfassung!U27="K",VLOOKUP(Erfassung!U$6,Berechnung!$F$29:$AB$33,ROW()-65,FALSE),"")</f>
        <v/>
      </c>
      <c r="Q87" s="103" t="str">
        <f>IF(Erfassung!V27="K",VLOOKUP(Erfassung!V$6,Berechnung!$F$29:$AB$33,ROW()-65,FALSE),"")</f>
        <v/>
      </c>
      <c r="R87" s="103" t="str">
        <f>IF(Erfassung!W27="K",VLOOKUP(Erfassung!W$6,Berechnung!$F$29:$AB$33,ROW()-65,FALSE),"")</f>
        <v/>
      </c>
      <c r="S87" s="103" t="str">
        <f>IF(Erfassung!X27="K",VLOOKUP(Erfassung!X$6,Berechnung!$F$29:$AB$33,ROW()-65,FALSE),"")</f>
        <v/>
      </c>
      <c r="T87" s="103" t="str">
        <f>IF(Erfassung!Y27="K",VLOOKUP(Erfassung!Y$6,Berechnung!$F$29:$AB$33,ROW()-65,FALSE),"")</f>
        <v/>
      </c>
      <c r="U87" s="103" t="str">
        <f>IF(Erfassung!Z27="K",VLOOKUP(Erfassung!Z$6,Berechnung!$F$29:$AB$33,ROW()-65,FALSE),"")</f>
        <v/>
      </c>
      <c r="V87" s="103" t="str">
        <f>IF(Erfassung!AA27="K",VLOOKUP(Erfassung!AA$6,Berechnung!$F$29:$AB$33,ROW()-65,FALSE),"")</f>
        <v/>
      </c>
      <c r="W87" s="103" t="str">
        <f>IF(Erfassung!AB27="K",VLOOKUP(Erfassung!AB$6,Berechnung!$F$29:$AB$33,ROW()-65,FALSE),"")</f>
        <v/>
      </c>
      <c r="X87" s="103" t="str">
        <f>IF(Erfassung!AC27="K",VLOOKUP(Erfassung!AC$6,Berechnung!$F$29:$AB$33,ROW()-65,FALSE),"")</f>
        <v/>
      </c>
      <c r="Y87" s="103" t="str">
        <f>IF(Erfassung!AD27="K",VLOOKUP(Erfassung!AD$6,Berechnung!$F$29:$AB$33,ROW()-65,FALSE),"")</f>
        <v/>
      </c>
      <c r="Z87" s="103" t="str">
        <f>IF(Erfassung!AE27="K",VLOOKUP(Erfassung!AE$6,Berechnung!$F$29:$AB$33,ROW()-65,FALSE),"")</f>
        <v/>
      </c>
      <c r="AA87" s="103" t="str">
        <f>IF(Erfassung!AF27="K",VLOOKUP(Erfassung!AF$6,Berechnung!$F$29:$AB$33,ROW()-65,FALSE),"")</f>
        <v/>
      </c>
      <c r="AB87" s="103" t="str">
        <f>IF(Erfassung!AG27="K",VLOOKUP(Erfassung!AG$6,Berechnung!$F$29:$AB$33,ROW()-65,FALSE),"")</f>
        <v/>
      </c>
      <c r="AC87" s="103" t="str">
        <f>IF(Erfassung!AH27="K",VLOOKUP(Erfassung!AH$6,Berechnung!$F$29:$AB$33,ROW()-65,FALSE),"")</f>
        <v/>
      </c>
      <c r="AD87" s="103" t="str">
        <f>IF(Erfassung!AI27="K",VLOOKUP(Erfassung!AI$6,Berechnung!$F$29:$AB$33,ROW()-65,FALSE),"")</f>
        <v/>
      </c>
      <c r="AE87" s="103" t="str">
        <f>IF(Erfassung!AJ27="K",VLOOKUP(Erfassung!AJ$6,Berechnung!$F$29:$AB$33,ROW()-65,FALSE),"")</f>
        <v/>
      </c>
      <c r="AF87" s="103" t="str">
        <f>IF(Erfassung!AK27="K",VLOOKUP(Erfassung!AK$6,Berechnung!$F$29:$AB$33,ROW()-65,FALSE),"")</f>
        <v/>
      </c>
      <c r="AG87" s="103" t="str">
        <f>IF(Erfassung!AL27="K",VLOOKUP(Erfassung!AL$6,Berechnung!$F$29:$AB$33,ROW()-65,FALSE),"")</f>
        <v/>
      </c>
      <c r="AH87" s="103" t="str">
        <f>IF(Erfassung!AM27="K",VLOOKUP(Erfassung!AM$6,Berechnung!$F$29:$AB$33,ROW()-65,FALSE),"")</f>
        <v/>
      </c>
      <c r="AI87" s="103" t="str">
        <f>IF(Erfassung!AN27="K",VLOOKUP(Erfassung!AN$6,Berechnung!$F$29:$AB$33,ROW()-65,FALSE),"")</f>
        <v/>
      </c>
      <c r="AJ87" s="103" t="str">
        <f>IF(Erfassung!AO27="K",VLOOKUP(Erfassung!AO$6,Berechnung!$F$29:$AB$33,ROW()-65,FALSE),"")</f>
        <v/>
      </c>
      <c r="AK87" s="104">
        <f t="shared" si="11"/>
        <v>0</v>
      </c>
      <c r="AL87" s="91">
        <f t="shared" si="12"/>
        <v>0</v>
      </c>
    </row>
    <row r="88" spans="3:38" x14ac:dyDescent="0.2">
      <c r="F88" s="103" t="str">
        <f>IF(Erfassung!K28="K",VLOOKUP(Erfassung!K$6,Berechnung!$F$29:$AB$33,ROW()-65,FALSE),"")</f>
        <v/>
      </c>
      <c r="G88" s="103" t="str">
        <f>IF(Erfassung!L28="K",VLOOKUP(Erfassung!L$6,Berechnung!$F$29:$AB$33,ROW()-65,FALSE),"")</f>
        <v/>
      </c>
      <c r="H88" s="103" t="str">
        <f>IF(Erfassung!M28="K",VLOOKUP(Erfassung!M$6,Berechnung!$F$29:$AB$33,ROW()-65,FALSE),"")</f>
        <v/>
      </c>
      <c r="I88" s="103" t="str">
        <f>IF(Erfassung!N28="K",VLOOKUP(Erfassung!N$6,Berechnung!$F$29:$AB$33,ROW()-65,FALSE),"")</f>
        <v/>
      </c>
      <c r="J88" s="103" t="str">
        <f>IF(Erfassung!O28="K",VLOOKUP(Erfassung!O$6,Berechnung!$F$29:$AB$33,ROW()-65,FALSE),"")</f>
        <v/>
      </c>
      <c r="K88" s="103" t="str">
        <f>IF(Erfassung!P28="K",VLOOKUP(Erfassung!P$6,Berechnung!$F$29:$AB$33,ROW()-65,FALSE),"")</f>
        <v/>
      </c>
      <c r="L88" s="103" t="str">
        <f>IF(Erfassung!Q28="K",VLOOKUP(Erfassung!Q$6,Berechnung!$F$29:$AB$33,ROW()-65,FALSE),"")</f>
        <v/>
      </c>
      <c r="M88" s="103" t="str">
        <f>IF(Erfassung!R28="K",VLOOKUP(Erfassung!R$6,Berechnung!$F$29:$AB$33,ROW()-65,FALSE),"")</f>
        <v/>
      </c>
      <c r="N88" s="103" t="str">
        <f>IF(Erfassung!S28="K",VLOOKUP(Erfassung!S$6,Berechnung!$F$29:$AB$33,ROW()-65,FALSE),"")</f>
        <v/>
      </c>
      <c r="O88" s="103" t="str">
        <f>IF(Erfassung!T28="K",VLOOKUP(Erfassung!T$6,Berechnung!$F$29:$AB$33,ROW()-65,FALSE),"")</f>
        <v/>
      </c>
      <c r="P88" s="103" t="str">
        <f>IF(Erfassung!U28="K",VLOOKUP(Erfassung!U$6,Berechnung!$F$29:$AB$33,ROW()-65,FALSE),"")</f>
        <v/>
      </c>
      <c r="Q88" s="103" t="str">
        <f>IF(Erfassung!V28="K",VLOOKUP(Erfassung!V$6,Berechnung!$F$29:$AB$33,ROW()-65,FALSE),"")</f>
        <v/>
      </c>
      <c r="R88" s="103" t="str">
        <f>IF(Erfassung!W28="K",VLOOKUP(Erfassung!W$6,Berechnung!$F$29:$AB$33,ROW()-65,FALSE),"")</f>
        <v/>
      </c>
      <c r="S88" s="103" t="str">
        <f>IF(Erfassung!X28="K",VLOOKUP(Erfassung!X$6,Berechnung!$F$29:$AB$33,ROW()-65,FALSE),"")</f>
        <v/>
      </c>
      <c r="T88" s="103" t="str">
        <f>IF(Erfassung!Y28="K",VLOOKUP(Erfassung!Y$6,Berechnung!$F$29:$AB$33,ROW()-65,FALSE),"")</f>
        <v/>
      </c>
      <c r="U88" s="103" t="str">
        <f>IF(Erfassung!Z28="K",VLOOKUP(Erfassung!Z$6,Berechnung!$F$29:$AB$33,ROW()-65,FALSE),"")</f>
        <v/>
      </c>
      <c r="V88" s="103" t="str">
        <f>IF(Erfassung!AA28="K",VLOOKUP(Erfassung!AA$6,Berechnung!$F$29:$AB$33,ROW()-65,FALSE),"")</f>
        <v/>
      </c>
      <c r="W88" s="103" t="str">
        <f>IF(Erfassung!AB28="K",VLOOKUP(Erfassung!AB$6,Berechnung!$F$29:$AB$33,ROW()-65,FALSE),"")</f>
        <v/>
      </c>
      <c r="X88" s="103" t="str">
        <f>IF(Erfassung!AC28="K",VLOOKUP(Erfassung!AC$6,Berechnung!$F$29:$AB$33,ROW()-65,FALSE),"")</f>
        <v/>
      </c>
      <c r="Y88" s="103" t="str">
        <f>IF(Erfassung!AD28="K",VLOOKUP(Erfassung!AD$6,Berechnung!$F$29:$AB$33,ROW()-65,FALSE),"")</f>
        <v/>
      </c>
      <c r="Z88" s="103" t="str">
        <f>IF(Erfassung!AE28="K",VLOOKUP(Erfassung!AE$6,Berechnung!$F$29:$AB$33,ROW()-65,FALSE),"")</f>
        <v/>
      </c>
      <c r="AA88" s="103" t="str">
        <f>IF(Erfassung!AF28="K",VLOOKUP(Erfassung!AF$6,Berechnung!$F$29:$AB$33,ROW()-65,FALSE),"")</f>
        <v/>
      </c>
      <c r="AB88" s="103" t="str">
        <f>IF(Erfassung!AG28="K",VLOOKUP(Erfassung!AG$6,Berechnung!$F$29:$AB$33,ROW()-65,FALSE),"")</f>
        <v/>
      </c>
      <c r="AC88" s="103" t="str">
        <f>IF(Erfassung!AH28="K",VLOOKUP(Erfassung!AH$6,Berechnung!$F$29:$AB$33,ROW()-65,FALSE),"")</f>
        <v/>
      </c>
      <c r="AD88" s="103" t="str">
        <f>IF(Erfassung!AI28="K",VLOOKUP(Erfassung!AI$6,Berechnung!$F$29:$AB$33,ROW()-65,FALSE),"")</f>
        <v/>
      </c>
      <c r="AE88" s="103" t="str">
        <f>IF(Erfassung!AJ28="K",VLOOKUP(Erfassung!AJ$6,Berechnung!$F$29:$AB$33,ROW()-65,FALSE),"")</f>
        <v/>
      </c>
      <c r="AF88" s="103" t="str">
        <f>IF(Erfassung!AK28="K",VLOOKUP(Erfassung!AK$6,Berechnung!$F$29:$AB$33,ROW()-65,FALSE),"")</f>
        <v/>
      </c>
      <c r="AG88" s="103" t="str">
        <f>IF(Erfassung!AL28="K",VLOOKUP(Erfassung!AL$6,Berechnung!$F$29:$AB$33,ROW()-65,FALSE),"")</f>
        <v/>
      </c>
      <c r="AH88" s="103" t="str">
        <f>IF(Erfassung!AM28="K",VLOOKUP(Erfassung!AM$6,Berechnung!$F$29:$AB$33,ROW()-65,FALSE),"")</f>
        <v/>
      </c>
      <c r="AI88" s="103" t="str">
        <f>IF(Erfassung!AN28="K",VLOOKUP(Erfassung!AN$6,Berechnung!$F$29:$AB$33,ROW()-65,FALSE),"")</f>
        <v/>
      </c>
      <c r="AJ88" s="103" t="str">
        <f>IF(Erfassung!AO28="K",VLOOKUP(Erfassung!AO$6,Berechnung!$F$29:$AB$33,ROW()-65,FALSE),"")</f>
        <v/>
      </c>
      <c r="AK88" s="104">
        <f t="shared" si="11"/>
        <v>0</v>
      </c>
      <c r="AL88" s="91">
        <f t="shared" si="12"/>
        <v>0</v>
      </c>
    </row>
    <row r="90" spans="3:38" ht="13.5" thickBot="1" x14ac:dyDescent="0.25"/>
    <row r="91" spans="3:38" x14ac:dyDescent="0.2">
      <c r="F91" s="126" t="s">
        <v>21</v>
      </c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</row>
    <row r="92" spans="3:38" ht="13.5" thickBot="1" x14ac:dyDescent="0.25">
      <c r="C92" s="97" t="s">
        <v>12</v>
      </c>
      <c r="F92" s="93">
        <v>1</v>
      </c>
      <c r="G92" s="94">
        <v>2</v>
      </c>
      <c r="H92" s="94">
        <v>3</v>
      </c>
      <c r="I92" s="94">
        <v>4</v>
      </c>
      <c r="J92" s="94">
        <v>5</v>
      </c>
      <c r="K92" s="94">
        <v>6</v>
      </c>
      <c r="L92" s="94">
        <v>7</v>
      </c>
      <c r="M92" s="94">
        <v>8</v>
      </c>
      <c r="N92" s="94">
        <v>9</v>
      </c>
      <c r="O92" s="94">
        <v>10</v>
      </c>
      <c r="P92" s="94">
        <v>11</v>
      </c>
      <c r="Q92" s="94">
        <v>12</v>
      </c>
      <c r="R92" s="94">
        <v>13</v>
      </c>
      <c r="S92" s="94">
        <v>14</v>
      </c>
      <c r="T92" s="94">
        <v>15</v>
      </c>
      <c r="U92" s="94">
        <v>16</v>
      </c>
      <c r="V92" s="94">
        <v>17</v>
      </c>
      <c r="W92" s="94">
        <v>18</v>
      </c>
      <c r="X92" s="94">
        <v>19</v>
      </c>
      <c r="Y92" s="94">
        <v>20</v>
      </c>
      <c r="Z92" s="94">
        <v>21</v>
      </c>
      <c r="AA92" s="94">
        <v>22</v>
      </c>
      <c r="AB92" s="94">
        <v>23</v>
      </c>
      <c r="AC92" s="94">
        <v>24</v>
      </c>
      <c r="AD92" s="94">
        <v>25</v>
      </c>
      <c r="AE92" s="94">
        <v>26</v>
      </c>
      <c r="AF92" s="94">
        <v>27</v>
      </c>
      <c r="AG92" s="94">
        <v>28</v>
      </c>
      <c r="AH92" s="94">
        <v>29</v>
      </c>
      <c r="AI92" s="94">
        <v>30</v>
      </c>
      <c r="AJ92" s="95">
        <v>31</v>
      </c>
    </row>
    <row r="93" spans="3:38" ht="13.5" thickBot="1" x14ac:dyDescent="0.25">
      <c r="F93" s="98">
        <f>F92+Erfassung!$AJ$3-1</f>
        <v>45505</v>
      </c>
      <c r="G93" s="98">
        <f>G92+Erfassung!$AJ$3-1</f>
        <v>45506</v>
      </c>
      <c r="H93" s="98">
        <f>H92+Erfassung!$AJ$3-1</f>
        <v>45507</v>
      </c>
      <c r="I93" s="98">
        <f>I92+Erfassung!$AJ$3-1</f>
        <v>45508</v>
      </c>
      <c r="J93" s="98">
        <f>J92+Erfassung!$AJ$3-1</f>
        <v>45509</v>
      </c>
      <c r="K93" s="98">
        <f>K92+Erfassung!$AJ$3-1</f>
        <v>45510</v>
      </c>
      <c r="L93" s="98">
        <f>L92+Erfassung!$AJ$3-1</f>
        <v>45511</v>
      </c>
      <c r="M93" s="98">
        <f>M92+Erfassung!$AJ$3-1</f>
        <v>45512</v>
      </c>
      <c r="N93" s="98">
        <f>N92+Erfassung!$AJ$3-1</f>
        <v>45513</v>
      </c>
      <c r="O93" s="98">
        <f>O92+Erfassung!$AJ$3-1</f>
        <v>45514</v>
      </c>
      <c r="P93" s="98">
        <f>P92+Erfassung!$AJ$3-1</f>
        <v>45515</v>
      </c>
      <c r="Q93" s="98">
        <f>Q92+Erfassung!$AJ$3-1</f>
        <v>45516</v>
      </c>
      <c r="R93" s="98">
        <f>R92+Erfassung!$AJ$3-1</f>
        <v>45517</v>
      </c>
      <c r="S93" s="98">
        <f>S92+Erfassung!$AJ$3-1</f>
        <v>45518</v>
      </c>
      <c r="T93" s="98">
        <f>T92+Erfassung!$AJ$3-1</f>
        <v>45519</v>
      </c>
      <c r="U93" s="98">
        <f>U92+Erfassung!$AJ$3-1</f>
        <v>45520</v>
      </c>
      <c r="V93" s="98">
        <f>V92+Erfassung!$AJ$3-1</f>
        <v>45521</v>
      </c>
      <c r="W93" s="98">
        <f>W92+Erfassung!$AJ$3-1</f>
        <v>45522</v>
      </c>
      <c r="X93" s="98">
        <f>X92+Erfassung!$AJ$3-1</f>
        <v>45523</v>
      </c>
      <c r="Y93" s="98">
        <f>Y92+Erfassung!$AJ$3-1</f>
        <v>45524</v>
      </c>
      <c r="Z93" s="98">
        <f>Z92+Erfassung!$AJ$3-1</f>
        <v>45525</v>
      </c>
      <c r="AA93" s="98">
        <f>AA92+Erfassung!$AJ$3-1</f>
        <v>45526</v>
      </c>
      <c r="AB93" s="98">
        <f>AB92+Erfassung!$AJ$3-1</f>
        <v>45527</v>
      </c>
      <c r="AC93" s="98">
        <f>AC92+Erfassung!$AJ$3-1</f>
        <v>45528</v>
      </c>
      <c r="AD93" s="98">
        <f>AD92+Erfassung!$AJ$3-1</f>
        <v>45529</v>
      </c>
      <c r="AE93" s="98">
        <f>AE92+Erfassung!$AJ$3-1</f>
        <v>45530</v>
      </c>
      <c r="AF93" s="98">
        <f>AF92+Erfassung!$AJ$3-1</f>
        <v>45531</v>
      </c>
      <c r="AG93" s="98">
        <f>AG92+Erfassung!$AJ$3-1</f>
        <v>45532</v>
      </c>
      <c r="AH93" s="98">
        <f>AH92+Erfassung!$AJ$3-1</f>
        <v>45533</v>
      </c>
      <c r="AI93" s="98">
        <f>AI92+Erfassung!$AJ$3-1</f>
        <v>45534</v>
      </c>
      <c r="AJ93" s="98">
        <f>AJ92+Erfassung!$AJ$3-1</f>
        <v>45535</v>
      </c>
      <c r="AK93" s="91" t="s">
        <v>27</v>
      </c>
    </row>
    <row r="94" spans="3:38" x14ac:dyDescent="0.2">
      <c r="F94" s="100" t="str">
        <f>TEXT(F93,"TTT")</f>
        <v>Do</v>
      </c>
      <c r="G94" s="100" t="str">
        <f t="shared" ref="G94:AJ94" si="13">TEXT(G93,"TTT")</f>
        <v>Fr</v>
      </c>
      <c r="H94" s="100" t="str">
        <f t="shared" si="13"/>
        <v>Sa</v>
      </c>
      <c r="I94" s="100" t="str">
        <f t="shared" si="13"/>
        <v>So</v>
      </c>
      <c r="J94" s="100" t="str">
        <f t="shared" si="13"/>
        <v>Mo</v>
      </c>
      <c r="K94" s="100" t="str">
        <f t="shared" si="13"/>
        <v>Di</v>
      </c>
      <c r="L94" s="100" t="str">
        <f t="shared" si="13"/>
        <v>Mi</v>
      </c>
      <c r="M94" s="100" t="str">
        <f t="shared" si="13"/>
        <v>Do</v>
      </c>
      <c r="N94" s="100" t="str">
        <f t="shared" si="13"/>
        <v>Fr</v>
      </c>
      <c r="O94" s="100" t="str">
        <f t="shared" si="13"/>
        <v>Sa</v>
      </c>
      <c r="P94" s="100" t="str">
        <f t="shared" si="13"/>
        <v>So</v>
      </c>
      <c r="Q94" s="100" t="str">
        <f t="shared" si="13"/>
        <v>Mo</v>
      </c>
      <c r="R94" s="100" t="str">
        <f t="shared" si="13"/>
        <v>Di</v>
      </c>
      <c r="S94" s="100" t="str">
        <f t="shared" si="13"/>
        <v>Mi</v>
      </c>
      <c r="T94" s="100" t="str">
        <f t="shared" si="13"/>
        <v>Do</v>
      </c>
      <c r="U94" s="100" t="str">
        <f t="shared" si="13"/>
        <v>Fr</v>
      </c>
      <c r="V94" s="100" t="str">
        <f t="shared" si="13"/>
        <v>Sa</v>
      </c>
      <c r="W94" s="100" t="str">
        <f t="shared" si="13"/>
        <v>So</v>
      </c>
      <c r="X94" s="100" t="str">
        <f t="shared" si="13"/>
        <v>Mo</v>
      </c>
      <c r="Y94" s="100" t="str">
        <f t="shared" si="13"/>
        <v>Di</v>
      </c>
      <c r="Z94" s="100" t="str">
        <f t="shared" si="13"/>
        <v>Mi</v>
      </c>
      <c r="AA94" s="100" t="str">
        <f t="shared" si="13"/>
        <v>Do</v>
      </c>
      <c r="AB94" s="100" t="str">
        <f t="shared" si="13"/>
        <v>Fr</v>
      </c>
      <c r="AC94" s="100" t="str">
        <f t="shared" si="13"/>
        <v>Sa</v>
      </c>
      <c r="AD94" s="100" t="str">
        <f t="shared" si="13"/>
        <v>So</v>
      </c>
      <c r="AE94" s="100" t="str">
        <f t="shared" si="13"/>
        <v>Mo</v>
      </c>
      <c r="AF94" s="100" t="str">
        <f t="shared" si="13"/>
        <v>Di</v>
      </c>
      <c r="AG94" s="100" t="str">
        <f t="shared" si="13"/>
        <v>Mi</v>
      </c>
      <c r="AH94" s="100" t="str">
        <f t="shared" si="13"/>
        <v>Do</v>
      </c>
      <c r="AI94" s="100" t="str">
        <f t="shared" si="13"/>
        <v>Fr</v>
      </c>
      <c r="AJ94" s="100" t="str">
        <f t="shared" si="13"/>
        <v>Sa</v>
      </c>
    </row>
    <row r="95" spans="3:38" x14ac:dyDescent="0.2">
      <c r="F95" s="103" t="str">
        <f>IF(Erfassung!K7="F",VLOOKUP(Erfassung!K$6,Berechnung!$F$29:$AB$33,ROW()-93,FALSE),"")</f>
        <v/>
      </c>
      <c r="G95" s="103" t="str">
        <f>IF(Erfassung!L7="F",VLOOKUP(Erfassung!L$6,Berechnung!$F$29:$AB$33,ROW()-93,FALSE),"")</f>
        <v/>
      </c>
      <c r="H95" s="103" t="str">
        <f>IF(Erfassung!M7="F",VLOOKUP(Erfassung!M$6,Berechnung!$F$29:$AB$33,ROW()-93,FALSE),"")</f>
        <v/>
      </c>
      <c r="I95" s="103" t="str">
        <f>IF(Erfassung!N7="F",VLOOKUP(Erfassung!N$6,Berechnung!$F$29:$AB$33,ROW()-93,FALSE),"")</f>
        <v/>
      </c>
      <c r="J95" s="103" t="str">
        <f>IF(Erfassung!O7="F",VLOOKUP(Erfassung!O$6,Berechnung!$F$29:$AB$33,ROW()-93,FALSE),"")</f>
        <v/>
      </c>
      <c r="K95" s="103" t="str">
        <f>IF(Erfassung!P7="F",VLOOKUP(Erfassung!P$6,Berechnung!$F$29:$AB$33,ROW()-93,FALSE),"")</f>
        <v/>
      </c>
      <c r="L95" s="103" t="str">
        <f>IF(Erfassung!Q7="F",VLOOKUP(Erfassung!Q$6,Berechnung!$F$29:$AB$33,ROW()-93,FALSE),"")</f>
        <v/>
      </c>
      <c r="M95" s="103" t="str">
        <f>IF(Erfassung!R7="F",VLOOKUP(Erfassung!R$6,Berechnung!$F$29:$AB$33,ROW()-93,FALSE),"")</f>
        <v/>
      </c>
      <c r="N95" s="103" t="str">
        <f>IF(Erfassung!S7="F",VLOOKUP(Erfassung!S$6,Berechnung!$F$29:$AB$33,ROW()-93,FALSE),"")</f>
        <v/>
      </c>
      <c r="O95" s="103" t="str">
        <f>IF(Erfassung!T7="F",VLOOKUP(Erfassung!T$6,Berechnung!$F$29:$AB$33,ROW()-93,FALSE),"")</f>
        <v/>
      </c>
      <c r="P95" s="103" t="str">
        <f>IF(Erfassung!U7="F",VLOOKUP(Erfassung!U$6,Berechnung!$F$29:$AB$33,ROW()-93,FALSE),"")</f>
        <v/>
      </c>
      <c r="Q95" s="103" t="str">
        <f>IF(Erfassung!V7="F",VLOOKUP(Erfassung!V$6,Berechnung!$F$29:$AB$33,ROW()-93,FALSE),"")</f>
        <v/>
      </c>
      <c r="R95" s="103" t="str">
        <f>IF(Erfassung!W7="F",VLOOKUP(Erfassung!W$6,Berechnung!$F$29:$AB$33,ROW()-93,FALSE),"")</f>
        <v/>
      </c>
      <c r="S95" s="103" t="str">
        <f>IF(Erfassung!X7="F",VLOOKUP(Erfassung!X$6,Berechnung!$F$29:$AB$33,ROW()-93,FALSE),"")</f>
        <v/>
      </c>
      <c r="T95" s="103" t="str">
        <f>IF(Erfassung!Y7="F",VLOOKUP(Erfassung!Y$6,Berechnung!$F$29:$AB$33,ROW()-93,FALSE),"")</f>
        <v/>
      </c>
      <c r="U95" s="103" t="str">
        <f>IF(Erfassung!Z7="F",VLOOKUP(Erfassung!Z$6,Berechnung!$F$29:$AB$33,ROW()-93,FALSE),"")</f>
        <v/>
      </c>
      <c r="V95" s="103" t="str">
        <f>IF(Erfassung!AA7="F",VLOOKUP(Erfassung!AA$6,Berechnung!$F$29:$AB$33,ROW()-93,FALSE),"")</f>
        <v/>
      </c>
      <c r="W95" s="103" t="str">
        <f>IF(Erfassung!AB7="F",VLOOKUP(Erfassung!AB$6,Berechnung!$F$29:$AB$33,ROW()-93,FALSE),"")</f>
        <v/>
      </c>
      <c r="X95" s="103" t="str">
        <f>IF(Erfassung!AC7="F",VLOOKUP(Erfassung!AC$6,Berechnung!$F$29:$AB$33,ROW()-93,FALSE),"")</f>
        <v/>
      </c>
      <c r="Y95" s="103" t="str">
        <f>IF(Erfassung!AD7="F",VLOOKUP(Erfassung!AD$6,Berechnung!$F$29:$AB$33,ROW()-93,FALSE),"")</f>
        <v/>
      </c>
      <c r="Z95" s="103" t="str">
        <f>IF(Erfassung!AE7="F",VLOOKUP(Erfassung!AE$6,Berechnung!$F$29:$AB$33,ROW()-93,FALSE),"")</f>
        <v/>
      </c>
      <c r="AA95" s="103" t="str">
        <f>IF(Erfassung!AF7="F",VLOOKUP(Erfassung!AF$6,Berechnung!$F$29:$AB$33,ROW()-93,FALSE),"")</f>
        <v/>
      </c>
      <c r="AB95" s="103" t="str">
        <f>IF(Erfassung!AG7="F",VLOOKUP(Erfassung!AG$6,Berechnung!$F$29:$AB$33,ROW()-93,FALSE),"")</f>
        <v/>
      </c>
      <c r="AC95" s="103" t="str">
        <f>IF(Erfassung!AH7="F",VLOOKUP(Erfassung!AH$6,Berechnung!$F$29:$AB$33,ROW()-93,FALSE),"")</f>
        <v/>
      </c>
      <c r="AD95" s="103" t="str">
        <f>IF(Erfassung!AI7="F",VLOOKUP(Erfassung!AI$6,Berechnung!$F$29:$AB$33,ROW()-93,FALSE),"")</f>
        <v/>
      </c>
      <c r="AE95" s="103" t="str">
        <f>IF(Erfassung!AJ7="F",VLOOKUP(Erfassung!AJ$6,Berechnung!$F$29:$AB$33,ROW()-93,FALSE),"")</f>
        <v/>
      </c>
      <c r="AF95" s="103" t="str">
        <f>IF(Erfassung!AK7="F",VLOOKUP(Erfassung!AK$6,Berechnung!$F$29:$AB$33,ROW()-93,FALSE),"")</f>
        <v/>
      </c>
      <c r="AG95" s="103" t="str">
        <f>IF(Erfassung!AL7="F",VLOOKUP(Erfassung!AL$6,Berechnung!$F$29:$AB$33,ROW()-93,FALSE),"")</f>
        <v/>
      </c>
      <c r="AH95" s="103" t="str">
        <f>IF(Erfassung!AM7="F",VLOOKUP(Erfassung!AM$6,Berechnung!$F$29:$AB$33,ROW()-93,FALSE),"")</f>
        <v/>
      </c>
      <c r="AI95" s="103" t="str">
        <f>IF(Erfassung!AN7="F",VLOOKUP(Erfassung!AN$6,Berechnung!$F$29:$AB$33,ROW()-93,FALSE),"")</f>
        <v/>
      </c>
      <c r="AJ95" s="103" t="str">
        <f>IF(Erfassung!AO7="F",VLOOKUP(Erfassung!AO$6,Berechnung!$F$29:$AB$33,ROW()-93,FALSE),"")</f>
        <v/>
      </c>
      <c r="AK95" s="104">
        <f>SUM(F95:AJ95)</f>
        <v>0</v>
      </c>
    </row>
    <row r="96" spans="3:38" x14ac:dyDescent="0.2">
      <c r="F96" s="103" t="str">
        <f>IF(Erfassung!K8="F",VLOOKUP(Erfassung!K$6,Berechnung!$F$29:$AB$33,ROW()-93,FALSE),"")</f>
        <v/>
      </c>
      <c r="G96" s="103" t="str">
        <f>IF(Erfassung!L8="F",VLOOKUP(Erfassung!L$6,Berechnung!$F$29:$AB$33,ROW()-93,FALSE),"")</f>
        <v/>
      </c>
      <c r="H96" s="103" t="str">
        <f>IF(Erfassung!M8="F",VLOOKUP(Erfassung!M$6,Berechnung!$F$29:$AB$33,ROW()-93,FALSE),"")</f>
        <v/>
      </c>
      <c r="I96" s="103" t="str">
        <f>IF(Erfassung!N8="F",VLOOKUP(Erfassung!N$6,Berechnung!$F$29:$AB$33,ROW()-93,FALSE),"")</f>
        <v/>
      </c>
      <c r="J96" s="103" t="str">
        <f>IF(Erfassung!O8="F",VLOOKUP(Erfassung!O$6,Berechnung!$F$29:$AB$33,ROW()-93,FALSE),"")</f>
        <v/>
      </c>
      <c r="K96" s="103" t="str">
        <f>IF(Erfassung!P8="F",VLOOKUP(Erfassung!P$6,Berechnung!$F$29:$AB$33,ROW()-93,FALSE),"")</f>
        <v/>
      </c>
      <c r="L96" s="103" t="str">
        <f>IF(Erfassung!Q8="F",VLOOKUP(Erfassung!Q$6,Berechnung!$F$29:$AB$33,ROW()-93,FALSE),"")</f>
        <v/>
      </c>
      <c r="M96" s="103" t="str">
        <f>IF(Erfassung!R8="F",VLOOKUP(Erfassung!R$6,Berechnung!$F$29:$AB$33,ROW()-93,FALSE),"")</f>
        <v/>
      </c>
      <c r="N96" s="103" t="str">
        <f>IF(Erfassung!S8="F",VLOOKUP(Erfassung!S$6,Berechnung!$F$29:$AB$33,ROW()-93,FALSE),"")</f>
        <v/>
      </c>
      <c r="O96" s="103" t="str">
        <f>IF(Erfassung!T8="F",VLOOKUP(Erfassung!T$6,Berechnung!$F$29:$AB$33,ROW()-93,FALSE),"")</f>
        <v/>
      </c>
      <c r="P96" s="103" t="str">
        <f>IF(Erfassung!U8="F",VLOOKUP(Erfassung!U$6,Berechnung!$F$29:$AB$33,ROW()-93,FALSE),"")</f>
        <v/>
      </c>
      <c r="Q96" s="103" t="str">
        <f>IF(Erfassung!V8="F",VLOOKUP(Erfassung!V$6,Berechnung!$F$29:$AB$33,ROW()-93,FALSE),"")</f>
        <v/>
      </c>
      <c r="R96" s="103" t="str">
        <f>IF(Erfassung!W8="F",VLOOKUP(Erfassung!W$6,Berechnung!$F$29:$AB$33,ROW()-93,FALSE),"")</f>
        <v/>
      </c>
      <c r="S96" s="103" t="str">
        <f>IF(Erfassung!X8="F",VLOOKUP(Erfassung!X$6,Berechnung!$F$29:$AB$33,ROW()-93,FALSE),"")</f>
        <v/>
      </c>
      <c r="T96" s="103" t="str">
        <f>IF(Erfassung!Y8="F",VLOOKUP(Erfassung!Y$6,Berechnung!$F$29:$AB$33,ROW()-93,FALSE),"")</f>
        <v/>
      </c>
      <c r="U96" s="103" t="str">
        <f>IF(Erfassung!Z8="F",VLOOKUP(Erfassung!Z$6,Berechnung!$F$29:$AB$33,ROW()-93,FALSE),"")</f>
        <v/>
      </c>
      <c r="V96" s="103" t="str">
        <f>IF(Erfassung!AA8="F",VLOOKUP(Erfassung!AA$6,Berechnung!$F$29:$AB$33,ROW()-93,FALSE),"")</f>
        <v/>
      </c>
      <c r="W96" s="103" t="str">
        <f>IF(Erfassung!AB8="F",VLOOKUP(Erfassung!AB$6,Berechnung!$F$29:$AB$33,ROW()-93,FALSE),"")</f>
        <v/>
      </c>
      <c r="X96" s="103" t="str">
        <f>IF(Erfassung!AC8="F",VLOOKUP(Erfassung!AC$6,Berechnung!$F$29:$AB$33,ROW()-93,FALSE),"")</f>
        <v/>
      </c>
      <c r="Y96" s="103" t="str">
        <f>IF(Erfassung!AD8="F",VLOOKUP(Erfassung!AD$6,Berechnung!$F$29:$AB$33,ROW()-93,FALSE),"")</f>
        <v/>
      </c>
      <c r="Z96" s="103" t="str">
        <f>IF(Erfassung!AE8="F",VLOOKUP(Erfassung!AE$6,Berechnung!$F$29:$AB$33,ROW()-93,FALSE),"")</f>
        <v/>
      </c>
      <c r="AA96" s="103" t="str">
        <f>IF(Erfassung!AF8="F",VLOOKUP(Erfassung!AF$6,Berechnung!$F$29:$AB$33,ROW()-93,FALSE),"")</f>
        <v/>
      </c>
      <c r="AB96" s="103" t="str">
        <f>IF(Erfassung!AG8="F",VLOOKUP(Erfassung!AG$6,Berechnung!$F$29:$AB$33,ROW()-93,FALSE),"")</f>
        <v/>
      </c>
      <c r="AC96" s="103" t="str">
        <f>IF(Erfassung!AH8="F",VLOOKUP(Erfassung!AH$6,Berechnung!$F$29:$AB$33,ROW()-93,FALSE),"")</f>
        <v/>
      </c>
      <c r="AD96" s="103" t="str">
        <f>IF(Erfassung!AI8="F",VLOOKUP(Erfassung!AI$6,Berechnung!$F$29:$AB$33,ROW()-93,FALSE),"")</f>
        <v/>
      </c>
      <c r="AE96" s="103" t="str">
        <f>IF(Erfassung!AJ8="F",VLOOKUP(Erfassung!AJ$6,Berechnung!$F$29:$AB$33,ROW()-93,FALSE),"")</f>
        <v/>
      </c>
      <c r="AF96" s="103" t="str">
        <f>IF(Erfassung!AK8="F",VLOOKUP(Erfassung!AK$6,Berechnung!$F$29:$AB$33,ROW()-93,FALSE),"")</f>
        <v/>
      </c>
      <c r="AG96" s="103" t="str">
        <f>IF(Erfassung!AL8="F",VLOOKUP(Erfassung!AL$6,Berechnung!$F$29:$AB$33,ROW()-93,FALSE),"")</f>
        <v/>
      </c>
      <c r="AH96" s="103" t="str">
        <f>IF(Erfassung!AM8="F",VLOOKUP(Erfassung!AM$6,Berechnung!$F$29:$AB$33,ROW()-93,FALSE),"")</f>
        <v/>
      </c>
      <c r="AI96" s="103" t="str">
        <f>IF(Erfassung!AN8="F",VLOOKUP(Erfassung!AN$6,Berechnung!$F$29:$AB$33,ROW()-93,FALSE),"")</f>
        <v/>
      </c>
      <c r="AJ96" s="103" t="str">
        <f>IF(Erfassung!AO8="F",VLOOKUP(Erfassung!AO$6,Berechnung!$F$29:$AB$33,ROW()-93,FALSE),"")</f>
        <v/>
      </c>
      <c r="AK96" s="104">
        <f t="shared" ref="AK96:AK116" si="14">SUM(F96:AJ96)</f>
        <v>0</v>
      </c>
    </row>
    <row r="97" spans="6:37" x14ac:dyDescent="0.2">
      <c r="F97" s="103" t="str">
        <f>IF(Erfassung!K9="F",VLOOKUP(Erfassung!K$6,Berechnung!$F$29:$AB$33,ROW()-93,FALSE),"")</f>
        <v/>
      </c>
      <c r="G97" s="103" t="str">
        <f>IF(Erfassung!L9="F",VLOOKUP(Erfassung!L$6,Berechnung!$F$29:$AB$33,ROW()-93,FALSE),"")</f>
        <v/>
      </c>
      <c r="H97" s="103" t="str">
        <f>IF(Erfassung!M9="F",VLOOKUP(Erfassung!M$6,Berechnung!$F$29:$AB$33,ROW()-93,FALSE),"")</f>
        <v/>
      </c>
      <c r="I97" s="103" t="str">
        <f>IF(Erfassung!N9="F",VLOOKUP(Erfassung!N$6,Berechnung!$F$29:$AB$33,ROW()-93,FALSE),"")</f>
        <v/>
      </c>
      <c r="J97" s="103" t="str">
        <f>IF(Erfassung!O9="F",VLOOKUP(Erfassung!O$6,Berechnung!$F$29:$AB$33,ROW()-93,FALSE),"")</f>
        <v/>
      </c>
      <c r="K97" s="103" t="str">
        <f>IF(Erfassung!P9="F",VLOOKUP(Erfassung!P$6,Berechnung!$F$29:$AB$33,ROW()-93,FALSE),"")</f>
        <v/>
      </c>
      <c r="L97" s="103" t="str">
        <f>IF(Erfassung!Q9="F",VLOOKUP(Erfassung!Q$6,Berechnung!$F$29:$AB$33,ROW()-93,FALSE),"")</f>
        <v/>
      </c>
      <c r="M97" s="103" t="str">
        <f>IF(Erfassung!R9="F",VLOOKUP(Erfassung!R$6,Berechnung!$F$29:$AB$33,ROW()-93,FALSE),"")</f>
        <v/>
      </c>
      <c r="N97" s="103" t="str">
        <f>IF(Erfassung!S9="F",VLOOKUP(Erfassung!S$6,Berechnung!$F$29:$AB$33,ROW()-93,FALSE),"")</f>
        <v/>
      </c>
      <c r="O97" s="103" t="str">
        <f>IF(Erfassung!T9="F",VLOOKUP(Erfassung!T$6,Berechnung!$F$29:$AB$33,ROW()-93,FALSE),"")</f>
        <v/>
      </c>
      <c r="P97" s="103" t="str">
        <f>IF(Erfassung!U9="F",VLOOKUP(Erfassung!U$6,Berechnung!$F$29:$AB$33,ROW()-93,FALSE),"")</f>
        <v/>
      </c>
      <c r="Q97" s="103" t="str">
        <f>IF(Erfassung!V9="F",VLOOKUP(Erfassung!V$6,Berechnung!$F$29:$AB$33,ROW()-93,FALSE),"")</f>
        <v/>
      </c>
      <c r="R97" s="103" t="str">
        <f>IF(Erfassung!W9="F",VLOOKUP(Erfassung!W$6,Berechnung!$F$29:$AB$33,ROW()-93,FALSE),"")</f>
        <v/>
      </c>
      <c r="S97" s="103" t="str">
        <f>IF(Erfassung!X9="F",VLOOKUP(Erfassung!X$6,Berechnung!$F$29:$AB$33,ROW()-93,FALSE),"")</f>
        <v/>
      </c>
      <c r="T97" s="103" t="str">
        <f>IF(Erfassung!Y9="F",VLOOKUP(Erfassung!Y$6,Berechnung!$F$29:$AB$33,ROW()-93,FALSE),"")</f>
        <v/>
      </c>
      <c r="U97" s="103" t="str">
        <f>IF(Erfassung!Z9="F",VLOOKUP(Erfassung!Z$6,Berechnung!$F$29:$AB$33,ROW()-93,FALSE),"")</f>
        <v/>
      </c>
      <c r="V97" s="103" t="str">
        <f>IF(Erfassung!AA9="F",VLOOKUP(Erfassung!AA$6,Berechnung!$F$29:$AB$33,ROW()-93,FALSE),"")</f>
        <v/>
      </c>
      <c r="W97" s="103" t="str">
        <f>IF(Erfassung!AB9="F",VLOOKUP(Erfassung!AB$6,Berechnung!$F$29:$AB$33,ROW()-93,FALSE),"")</f>
        <v/>
      </c>
      <c r="X97" s="103" t="str">
        <f>IF(Erfassung!AC9="F",VLOOKUP(Erfassung!AC$6,Berechnung!$F$29:$AB$33,ROW()-93,FALSE),"")</f>
        <v/>
      </c>
      <c r="Y97" s="103" t="str">
        <f>IF(Erfassung!AD9="F",VLOOKUP(Erfassung!AD$6,Berechnung!$F$29:$AB$33,ROW()-93,FALSE),"")</f>
        <v/>
      </c>
      <c r="Z97" s="103" t="str">
        <f>IF(Erfassung!AE9="F",VLOOKUP(Erfassung!AE$6,Berechnung!$F$29:$AB$33,ROW()-93,FALSE),"")</f>
        <v/>
      </c>
      <c r="AA97" s="103" t="str">
        <f>IF(Erfassung!AF9="F",VLOOKUP(Erfassung!AF$6,Berechnung!$F$29:$AB$33,ROW()-93,FALSE),"")</f>
        <v/>
      </c>
      <c r="AB97" s="103" t="str">
        <f>IF(Erfassung!AG9="F",VLOOKUP(Erfassung!AG$6,Berechnung!$F$29:$AB$33,ROW()-93,FALSE),"")</f>
        <v/>
      </c>
      <c r="AC97" s="103" t="str">
        <f>IF(Erfassung!AH9="F",VLOOKUP(Erfassung!AH$6,Berechnung!$F$29:$AB$33,ROW()-93,FALSE),"")</f>
        <v/>
      </c>
      <c r="AD97" s="103" t="str">
        <f>IF(Erfassung!AI9="F",VLOOKUP(Erfassung!AI$6,Berechnung!$F$29:$AB$33,ROW()-93,FALSE),"")</f>
        <v/>
      </c>
      <c r="AE97" s="103" t="str">
        <f>IF(Erfassung!AJ9="F",VLOOKUP(Erfassung!AJ$6,Berechnung!$F$29:$AB$33,ROW()-93,FALSE),"")</f>
        <v/>
      </c>
      <c r="AF97" s="103" t="str">
        <f>IF(Erfassung!AK9="F",VLOOKUP(Erfassung!AK$6,Berechnung!$F$29:$AB$33,ROW()-93,FALSE),"")</f>
        <v/>
      </c>
      <c r="AG97" s="103" t="str">
        <f>IF(Erfassung!AL9="F",VLOOKUP(Erfassung!AL$6,Berechnung!$F$29:$AB$33,ROW()-93,FALSE),"")</f>
        <v/>
      </c>
      <c r="AH97" s="103" t="str">
        <f>IF(Erfassung!AM9="F",VLOOKUP(Erfassung!AM$6,Berechnung!$F$29:$AB$33,ROW()-93,FALSE),"")</f>
        <v/>
      </c>
      <c r="AI97" s="103" t="str">
        <f>IF(Erfassung!AN9="F",VLOOKUP(Erfassung!AN$6,Berechnung!$F$29:$AB$33,ROW()-93,FALSE),"")</f>
        <v/>
      </c>
      <c r="AJ97" s="103" t="str">
        <f>IF(Erfassung!AO9="F",VLOOKUP(Erfassung!AO$6,Berechnung!$F$29:$AB$33,ROW()-93,FALSE),"")</f>
        <v/>
      </c>
      <c r="AK97" s="104">
        <f t="shared" si="14"/>
        <v>0</v>
      </c>
    </row>
    <row r="98" spans="6:37" x14ac:dyDescent="0.2">
      <c r="F98" s="103" t="str">
        <f>IF(Erfassung!K10="F",VLOOKUP(Erfassung!K$6,Berechnung!$F$29:$AB$33,ROW()-93,FALSE),"")</f>
        <v/>
      </c>
      <c r="G98" s="103" t="str">
        <f>IF(Erfassung!L10="F",VLOOKUP(Erfassung!L$6,Berechnung!$F$29:$AB$33,ROW()-93,FALSE),"")</f>
        <v/>
      </c>
      <c r="H98" s="103" t="str">
        <f>IF(Erfassung!M10="F",VLOOKUP(Erfassung!M$6,Berechnung!$F$29:$AB$33,ROW()-93,FALSE),"")</f>
        <v/>
      </c>
      <c r="I98" s="103" t="str">
        <f>IF(Erfassung!N10="F",VLOOKUP(Erfassung!N$6,Berechnung!$F$29:$AB$33,ROW()-93,FALSE),"")</f>
        <v/>
      </c>
      <c r="J98" s="103" t="str">
        <f>IF(Erfassung!O10="F",VLOOKUP(Erfassung!O$6,Berechnung!$F$29:$AB$33,ROW()-93,FALSE),"")</f>
        <v/>
      </c>
      <c r="K98" s="103" t="str">
        <f>IF(Erfassung!P10="F",VLOOKUP(Erfassung!P$6,Berechnung!$F$29:$AB$33,ROW()-93,FALSE),"")</f>
        <v/>
      </c>
      <c r="L98" s="103" t="str">
        <f>IF(Erfassung!Q10="F",VLOOKUP(Erfassung!Q$6,Berechnung!$F$29:$AB$33,ROW()-93,FALSE),"")</f>
        <v/>
      </c>
      <c r="M98" s="103" t="str">
        <f>IF(Erfassung!R10="F",VLOOKUP(Erfassung!R$6,Berechnung!$F$29:$AB$33,ROW()-93,FALSE),"")</f>
        <v/>
      </c>
      <c r="N98" s="103" t="str">
        <f>IF(Erfassung!S10="F",VLOOKUP(Erfassung!S$6,Berechnung!$F$29:$AB$33,ROW()-93,FALSE),"")</f>
        <v/>
      </c>
      <c r="O98" s="103" t="str">
        <f>IF(Erfassung!T10="F",VLOOKUP(Erfassung!T$6,Berechnung!$F$29:$AB$33,ROW()-93,FALSE),"")</f>
        <v/>
      </c>
      <c r="P98" s="103" t="str">
        <f>IF(Erfassung!U10="F",VLOOKUP(Erfassung!U$6,Berechnung!$F$29:$AB$33,ROW()-93,FALSE),"")</f>
        <v/>
      </c>
      <c r="Q98" s="103" t="str">
        <f>IF(Erfassung!V10="F",VLOOKUP(Erfassung!V$6,Berechnung!$F$29:$AB$33,ROW()-93,FALSE),"")</f>
        <v/>
      </c>
      <c r="R98" s="103" t="str">
        <f>IF(Erfassung!W10="F",VLOOKUP(Erfassung!W$6,Berechnung!$F$29:$AB$33,ROW()-93,FALSE),"")</f>
        <v/>
      </c>
      <c r="S98" s="103" t="str">
        <f>IF(Erfassung!X10="F",VLOOKUP(Erfassung!X$6,Berechnung!$F$29:$AB$33,ROW()-93,FALSE),"")</f>
        <v/>
      </c>
      <c r="T98" s="103" t="str">
        <f>IF(Erfassung!Y10="F",VLOOKUP(Erfassung!Y$6,Berechnung!$F$29:$AB$33,ROW()-93,FALSE),"")</f>
        <v/>
      </c>
      <c r="U98" s="103" t="str">
        <f>IF(Erfassung!Z10="F",VLOOKUP(Erfassung!Z$6,Berechnung!$F$29:$AB$33,ROW()-93,FALSE),"")</f>
        <v/>
      </c>
      <c r="V98" s="103" t="str">
        <f>IF(Erfassung!AA10="F",VLOOKUP(Erfassung!AA$6,Berechnung!$F$29:$AB$33,ROW()-93,FALSE),"")</f>
        <v/>
      </c>
      <c r="W98" s="103" t="str">
        <f>IF(Erfassung!AB10="F",VLOOKUP(Erfassung!AB$6,Berechnung!$F$29:$AB$33,ROW()-93,FALSE),"")</f>
        <v/>
      </c>
      <c r="X98" s="103" t="str">
        <f>IF(Erfassung!AC10="F",VLOOKUP(Erfassung!AC$6,Berechnung!$F$29:$AB$33,ROW()-93,FALSE),"")</f>
        <v/>
      </c>
      <c r="Y98" s="103" t="str">
        <f>IF(Erfassung!AD10="F",VLOOKUP(Erfassung!AD$6,Berechnung!$F$29:$AB$33,ROW()-93,FALSE),"")</f>
        <v/>
      </c>
      <c r="Z98" s="103" t="str">
        <f>IF(Erfassung!AE10="F",VLOOKUP(Erfassung!AE$6,Berechnung!$F$29:$AB$33,ROW()-93,FALSE),"")</f>
        <v/>
      </c>
      <c r="AA98" s="103" t="str">
        <f>IF(Erfassung!AF10="F",VLOOKUP(Erfassung!AF$6,Berechnung!$F$29:$AB$33,ROW()-93,FALSE),"")</f>
        <v/>
      </c>
      <c r="AB98" s="103" t="str">
        <f>IF(Erfassung!AG10="F",VLOOKUP(Erfassung!AG$6,Berechnung!$F$29:$AB$33,ROW()-93,FALSE),"")</f>
        <v/>
      </c>
      <c r="AC98" s="103" t="str">
        <f>IF(Erfassung!AH10="F",VLOOKUP(Erfassung!AH$6,Berechnung!$F$29:$AB$33,ROW()-93,FALSE),"")</f>
        <v/>
      </c>
      <c r="AD98" s="103" t="str">
        <f>IF(Erfassung!AI10="F",VLOOKUP(Erfassung!AI$6,Berechnung!$F$29:$AB$33,ROW()-93,FALSE),"")</f>
        <v/>
      </c>
      <c r="AE98" s="103" t="str">
        <f>IF(Erfassung!AJ10="F",VLOOKUP(Erfassung!AJ$6,Berechnung!$F$29:$AB$33,ROW()-93,FALSE),"")</f>
        <v/>
      </c>
      <c r="AF98" s="103" t="str">
        <f>IF(Erfassung!AK10="F",VLOOKUP(Erfassung!AK$6,Berechnung!$F$29:$AB$33,ROW()-93,FALSE),"")</f>
        <v/>
      </c>
      <c r="AG98" s="103" t="str">
        <f>IF(Erfassung!AL10="F",VLOOKUP(Erfassung!AL$6,Berechnung!$F$29:$AB$33,ROW()-93,FALSE),"")</f>
        <v/>
      </c>
      <c r="AH98" s="103" t="str">
        <f>IF(Erfassung!AM10="F",VLOOKUP(Erfassung!AM$6,Berechnung!$F$29:$AB$33,ROW()-93,FALSE),"")</f>
        <v/>
      </c>
      <c r="AI98" s="103" t="str">
        <f>IF(Erfassung!AN10="F",VLOOKUP(Erfassung!AN$6,Berechnung!$F$29:$AB$33,ROW()-93,FALSE),"")</f>
        <v/>
      </c>
      <c r="AJ98" s="103" t="str">
        <f>IF(Erfassung!AO10="F",VLOOKUP(Erfassung!AO$6,Berechnung!$F$29:$AB$33,ROW()-93,FALSE),"")</f>
        <v/>
      </c>
      <c r="AK98" s="104">
        <f t="shared" si="14"/>
        <v>0</v>
      </c>
    </row>
    <row r="99" spans="6:37" x14ac:dyDescent="0.2">
      <c r="F99" s="103" t="str">
        <f>IF(Erfassung!K11="F",VLOOKUP(Erfassung!K$6,Berechnung!$F$29:$AB$33,ROW()-93,FALSE),"")</f>
        <v/>
      </c>
      <c r="G99" s="103" t="str">
        <f>IF(Erfassung!L11="F",VLOOKUP(Erfassung!L$6,Berechnung!$F$29:$AB$33,ROW()-93,FALSE),"")</f>
        <v/>
      </c>
      <c r="H99" s="103" t="str">
        <f>IF(Erfassung!M11="F",VLOOKUP(Erfassung!M$6,Berechnung!$F$29:$AB$33,ROW()-93,FALSE),"")</f>
        <v/>
      </c>
      <c r="I99" s="103" t="str">
        <f>IF(Erfassung!N11="F",VLOOKUP(Erfassung!N$6,Berechnung!$F$29:$AB$33,ROW()-93,FALSE),"")</f>
        <v/>
      </c>
      <c r="J99" s="103" t="str">
        <f>IF(Erfassung!O11="F",VLOOKUP(Erfassung!O$6,Berechnung!$F$29:$AB$33,ROW()-93,FALSE),"")</f>
        <v/>
      </c>
      <c r="K99" s="103" t="str">
        <f>IF(Erfassung!P11="F",VLOOKUP(Erfassung!P$6,Berechnung!$F$29:$AB$33,ROW()-93,FALSE),"")</f>
        <v/>
      </c>
      <c r="L99" s="103" t="str">
        <f>IF(Erfassung!Q11="F",VLOOKUP(Erfassung!Q$6,Berechnung!$F$29:$AB$33,ROW()-93,FALSE),"")</f>
        <v/>
      </c>
      <c r="M99" s="103" t="str">
        <f>IF(Erfassung!R11="F",VLOOKUP(Erfassung!R$6,Berechnung!$F$29:$AB$33,ROW()-93,FALSE),"")</f>
        <v/>
      </c>
      <c r="N99" s="103" t="str">
        <f>IF(Erfassung!S11="F",VLOOKUP(Erfassung!S$6,Berechnung!$F$29:$AB$33,ROW()-93,FALSE),"")</f>
        <v/>
      </c>
      <c r="O99" s="103" t="str">
        <f>IF(Erfassung!T11="F",VLOOKUP(Erfassung!T$6,Berechnung!$F$29:$AB$33,ROW()-93,FALSE),"")</f>
        <v/>
      </c>
      <c r="P99" s="103" t="str">
        <f>IF(Erfassung!U11="F",VLOOKUP(Erfassung!U$6,Berechnung!$F$29:$AB$33,ROW()-93,FALSE),"")</f>
        <v/>
      </c>
      <c r="Q99" s="103" t="str">
        <f>IF(Erfassung!V11="F",VLOOKUP(Erfassung!V$6,Berechnung!$F$29:$AB$33,ROW()-93,FALSE),"")</f>
        <v/>
      </c>
      <c r="R99" s="103" t="str">
        <f>IF(Erfassung!W11="F",VLOOKUP(Erfassung!W$6,Berechnung!$F$29:$AB$33,ROW()-93,FALSE),"")</f>
        <v/>
      </c>
      <c r="S99" s="103" t="str">
        <f>IF(Erfassung!X11="F",VLOOKUP(Erfassung!X$6,Berechnung!$F$29:$AB$33,ROW()-93,FALSE),"")</f>
        <v/>
      </c>
      <c r="T99" s="103" t="str">
        <f>IF(Erfassung!Y11="F",VLOOKUP(Erfassung!Y$6,Berechnung!$F$29:$AB$33,ROW()-93,FALSE),"")</f>
        <v/>
      </c>
      <c r="U99" s="103" t="str">
        <f>IF(Erfassung!Z11="F",VLOOKUP(Erfassung!Z$6,Berechnung!$F$29:$AB$33,ROW()-93,FALSE),"")</f>
        <v/>
      </c>
      <c r="V99" s="103" t="str">
        <f>IF(Erfassung!AA11="F",VLOOKUP(Erfassung!AA$6,Berechnung!$F$29:$AB$33,ROW()-93,FALSE),"")</f>
        <v/>
      </c>
      <c r="W99" s="103" t="str">
        <f>IF(Erfassung!AB11="F",VLOOKUP(Erfassung!AB$6,Berechnung!$F$29:$AB$33,ROW()-93,FALSE),"")</f>
        <v/>
      </c>
      <c r="X99" s="103" t="str">
        <f>IF(Erfassung!AC11="F",VLOOKUP(Erfassung!AC$6,Berechnung!$F$29:$AB$33,ROW()-93,FALSE),"")</f>
        <v/>
      </c>
      <c r="Y99" s="103" t="str">
        <f>IF(Erfassung!AD11="F",VLOOKUP(Erfassung!AD$6,Berechnung!$F$29:$AB$33,ROW()-93,FALSE),"")</f>
        <v/>
      </c>
      <c r="Z99" s="103" t="str">
        <f>IF(Erfassung!AE11="F",VLOOKUP(Erfassung!AE$6,Berechnung!$F$29:$AB$33,ROW()-93,FALSE),"")</f>
        <v/>
      </c>
      <c r="AA99" s="103" t="str">
        <f>IF(Erfassung!AF11="F",VLOOKUP(Erfassung!AF$6,Berechnung!$F$29:$AB$33,ROW()-93,FALSE),"")</f>
        <v/>
      </c>
      <c r="AB99" s="103" t="str">
        <f>IF(Erfassung!AG11="F",VLOOKUP(Erfassung!AG$6,Berechnung!$F$29:$AB$33,ROW()-93,FALSE),"")</f>
        <v/>
      </c>
      <c r="AC99" s="103" t="str">
        <f>IF(Erfassung!AH11="F",VLOOKUP(Erfassung!AH$6,Berechnung!$F$29:$AB$33,ROW()-93,FALSE),"")</f>
        <v/>
      </c>
      <c r="AD99" s="103" t="str">
        <f>IF(Erfassung!AI11="F",VLOOKUP(Erfassung!AI$6,Berechnung!$F$29:$AB$33,ROW()-93,FALSE),"")</f>
        <v/>
      </c>
      <c r="AE99" s="103" t="str">
        <f>IF(Erfassung!AJ11="F",VLOOKUP(Erfassung!AJ$6,Berechnung!$F$29:$AB$33,ROW()-93,FALSE),"")</f>
        <v/>
      </c>
      <c r="AF99" s="103" t="str">
        <f>IF(Erfassung!AK11="F",VLOOKUP(Erfassung!AK$6,Berechnung!$F$29:$AB$33,ROW()-93,FALSE),"")</f>
        <v/>
      </c>
      <c r="AG99" s="103" t="str">
        <f>IF(Erfassung!AL11="F",VLOOKUP(Erfassung!AL$6,Berechnung!$F$29:$AB$33,ROW()-93,FALSE),"")</f>
        <v/>
      </c>
      <c r="AH99" s="103" t="str">
        <f>IF(Erfassung!AM11="F",VLOOKUP(Erfassung!AM$6,Berechnung!$F$29:$AB$33,ROW()-93,FALSE),"")</f>
        <v/>
      </c>
      <c r="AI99" s="103" t="str">
        <f>IF(Erfassung!AN11="F",VLOOKUP(Erfassung!AN$6,Berechnung!$F$29:$AB$33,ROW()-93,FALSE),"")</f>
        <v/>
      </c>
      <c r="AJ99" s="103" t="str">
        <f>IF(Erfassung!AO11="F",VLOOKUP(Erfassung!AO$6,Berechnung!$F$29:$AB$33,ROW()-93,FALSE),"")</f>
        <v/>
      </c>
      <c r="AK99" s="104">
        <f t="shared" si="14"/>
        <v>0</v>
      </c>
    </row>
    <row r="100" spans="6:37" x14ac:dyDescent="0.2">
      <c r="F100" s="103" t="str">
        <f>IF(Erfassung!K12="F",VLOOKUP(Erfassung!K$6,Berechnung!$F$29:$AB$33,ROW()-93,FALSE),"")</f>
        <v/>
      </c>
      <c r="G100" s="103" t="str">
        <f>IF(Erfassung!L12="F",VLOOKUP(Erfassung!L$6,Berechnung!$F$29:$AB$33,ROW()-93,FALSE),"")</f>
        <v/>
      </c>
      <c r="H100" s="103" t="str">
        <f>IF(Erfassung!M12="F",VLOOKUP(Erfassung!M$6,Berechnung!$F$29:$AB$33,ROW()-93,FALSE),"")</f>
        <v/>
      </c>
      <c r="I100" s="103" t="str">
        <f>IF(Erfassung!N12="F",VLOOKUP(Erfassung!N$6,Berechnung!$F$29:$AB$33,ROW()-93,FALSE),"")</f>
        <v/>
      </c>
      <c r="J100" s="103" t="str">
        <f>IF(Erfassung!O12="F",VLOOKUP(Erfassung!O$6,Berechnung!$F$29:$AB$33,ROW()-93,FALSE),"")</f>
        <v/>
      </c>
      <c r="K100" s="103" t="str">
        <f>IF(Erfassung!P12="F",VLOOKUP(Erfassung!P$6,Berechnung!$F$29:$AB$33,ROW()-93,FALSE),"")</f>
        <v/>
      </c>
      <c r="L100" s="103" t="str">
        <f>IF(Erfassung!Q12="F",VLOOKUP(Erfassung!Q$6,Berechnung!$F$29:$AB$33,ROW()-93,FALSE),"")</f>
        <v/>
      </c>
      <c r="M100" s="103" t="str">
        <f>IF(Erfassung!R12="F",VLOOKUP(Erfassung!R$6,Berechnung!$F$29:$AB$33,ROW()-93,FALSE),"")</f>
        <v/>
      </c>
      <c r="N100" s="103" t="str">
        <f>IF(Erfassung!S12="F",VLOOKUP(Erfassung!S$6,Berechnung!$F$29:$AB$33,ROW()-93,FALSE),"")</f>
        <v/>
      </c>
      <c r="O100" s="103" t="str">
        <f>IF(Erfassung!T12="F",VLOOKUP(Erfassung!T$6,Berechnung!$F$29:$AB$33,ROW()-93,FALSE),"")</f>
        <v/>
      </c>
      <c r="P100" s="103" t="str">
        <f>IF(Erfassung!U12="F",VLOOKUP(Erfassung!U$6,Berechnung!$F$29:$AB$33,ROW()-93,FALSE),"")</f>
        <v/>
      </c>
      <c r="Q100" s="103" t="str">
        <f>IF(Erfassung!V12="F",VLOOKUP(Erfassung!V$6,Berechnung!$F$29:$AB$33,ROW()-93,FALSE),"")</f>
        <v/>
      </c>
      <c r="R100" s="103" t="str">
        <f>IF(Erfassung!W12="F",VLOOKUP(Erfassung!W$6,Berechnung!$F$29:$AB$33,ROW()-93,FALSE),"")</f>
        <v/>
      </c>
      <c r="S100" s="103" t="str">
        <f>IF(Erfassung!X12="F",VLOOKUP(Erfassung!X$6,Berechnung!$F$29:$AB$33,ROW()-93,FALSE),"")</f>
        <v/>
      </c>
      <c r="T100" s="103" t="str">
        <f>IF(Erfassung!Y12="F",VLOOKUP(Erfassung!Y$6,Berechnung!$F$29:$AB$33,ROW()-93,FALSE),"")</f>
        <v/>
      </c>
      <c r="U100" s="103" t="str">
        <f>IF(Erfassung!Z12="F",VLOOKUP(Erfassung!Z$6,Berechnung!$F$29:$AB$33,ROW()-93,FALSE),"")</f>
        <v/>
      </c>
      <c r="V100" s="103" t="str">
        <f>IF(Erfassung!AA12="F",VLOOKUP(Erfassung!AA$6,Berechnung!$F$29:$AB$33,ROW()-93,FALSE),"")</f>
        <v/>
      </c>
      <c r="W100" s="103" t="str">
        <f>IF(Erfassung!AB12="F",VLOOKUP(Erfassung!AB$6,Berechnung!$F$29:$AB$33,ROW()-93,FALSE),"")</f>
        <v/>
      </c>
      <c r="X100" s="103" t="str">
        <f>IF(Erfassung!AC12="F",VLOOKUP(Erfassung!AC$6,Berechnung!$F$29:$AB$33,ROW()-93,FALSE),"")</f>
        <v/>
      </c>
      <c r="Y100" s="103" t="str">
        <f>IF(Erfassung!AD12="F",VLOOKUP(Erfassung!AD$6,Berechnung!$F$29:$AB$33,ROW()-93,FALSE),"")</f>
        <v/>
      </c>
      <c r="Z100" s="103" t="str">
        <f>IF(Erfassung!AE12="F",VLOOKUP(Erfassung!AE$6,Berechnung!$F$29:$AB$33,ROW()-93,FALSE),"")</f>
        <v/>
      </c>
      <c r="AA100" s="103" t="str">
        <f>IF(Erfassung!AF12="F",VLOOKUP(Erfassung!AF$6,Berechnung!$F$29:$AB$33,ROW()-93,FALSE),"")</f>
        <v/>
      </c>
      <c r="AB100" s="103" t="str">
        <f>IF(Erfassung!AG12="F",VLOOKUP(Erfassung!AG$6,Berechnung!$F$29:$AB$33,ROW()-93,FALSE),"")</f>
        <v/>
      </c>
      <c r="AC100" s="103" t="str">
        <f>IF(Erfassung!AH12="F",VLOOKUP(Erfassung!AH$6,Berechnung!$F$29:$AB$33,ROW()-93,FALSE),"")</f>
        <v/>
      </c>
      <c r="AD100" s="103" t="str">
        <f>IF(Erfassung!AI12="F",VLOOKUP(Erfassung!AI$6,Berechnung!$F$29:$AB$33,ROW()-93,FALSE),"")</f>
        <v/>
      </c>
      <c r="AE100" s="103" t="str">
        <f>IF(Erfassung!AJ12="F",VLOOKUP(Erfassung!AJ$6,Berechnung!$F$29:$AB$33,ROW()-93,FALSE),"")</f>
        <v/>
      </c>
      <c r="AF100" s="103" t="str">
        <f>IF(Erfassung!AK12="F",VLOOKUP(Erfassung!AK$6,Berechnung!$F$29:$AB$33,ROW()-93,FALSE),"")</f>
        <v/>
      </c>
      <c r="AG100" s="103" t="str">
        <f>IF(Erfassung!AL12="F",VLOOKUP(Erfassung!AL$6,Berechnung!$F$29:$AB$33,ROW()-93,FALSE),"")</f>
        <v/>
      </c>
      <c r="AH100" s="103" t="str">
        <f>IF(Erfassung!AM12="F",VLOOKUP(Erfassung!AM$6,Berechnung!$F$29:$AB$33,ROW()-93,FALSE),"")</f>
        <v/>
      </c>
      <c r="AI100" s="103" t="str">
        <f>IF(Erfassung!AN12="F",VLOOKUP(Erfassung!AN$6,Berechnung!$F$29:$AB$33,ROW()-93,FALSE),"")</f>
        <v/>
      </c>
      <c r="AJ100" s="103" t="str">
        <f>IF(Erfassung!AO12="F",VLOOKUP(Erfassung!AO$6,Berechnung!$F$29:$AB$33,ROW()-93,FALSE),"")</f>
        <v/>
      </c>
      <c r="AK100" s="104">
        <f t="shared" si="14"/>
        <v>0</v>
      </c>
    </row>
    <row r="101" spans="6:37" x14ac:dyDescent="0.2">
      <c r="F101" s="103" t="str">
        <f>IF(Erfassung!K13="F",VLOOKUP(Erfassung!K$6,Berechnung!$F$29:$AB$33,ROW()-93,FALSE),"")</f>
        <v/>
      </c>
      <c r="G101" s="103" t="str">
        <f>IF(Erfassung!L13="F",VLOOKUP(Erfassung!L$6,Berechnung!$F$29:$AB$33,ROW()-93,FALSE),"")</f>
        <v/>
      </c>
      <c r="H101" s="103" t="str">
        <f>IF(Erfassung!M13="F",VLOOKUP(Erfassung!M$6,Berechnung!$F$29:$AB$33,ROW()-93,FALSE),"")</f>
        <v/>
      </c>
      <c r="I101" s="103" t="str">
        <f>IF(Erfassung!N13="F",VLOOKUP(Erfassung!N$6,Berechnung!$F$29:$AB$33,ROW()-93,FALSE),"")</f>
        <v/>
      </c>
      <c r="J101" s="103" t="str">
        <f>IF(Erfassung!O13="F",VLOOKUP(Erfassung!O$6,Berechnung!$F$29:$AB$33,ROW()-93,FALSE),"")</f>
        <v/>
      </c>
      <c r="K101" s="103" t="str">
        <f>IF(Erfassung!P13="F",VLOOKUP(Erfassung!P$6,Berechnung!$F$29:$AB$33,ROW()-93,FALSE),"")</f>
        <v/>
      </c>
      <c r="L101" s="103" t="str">
        <f>IF(Erfassung!Q13="F",VLOOKUP(Erfassung!Q$6,Berechnung!$F$29:$AB$33,ROW()-93,FALSE),"")</f>
        <v/>
      </c>
      <c r="M101" s="103" t="str">
        <f>IF(Erfassung!R13="F",VLOOKUP(Erfassung!R$6,Berechnung!$F$29:$AB$33,ROW()-93,FALSE),"")</f>
        <v/>
      </c>
      <c r="N101" s="103" t="str">
        <f>IF(Erfassung!S13="F",VLOOKUP(Erfassung!S$6,Berechnung!$F$29:$AB$33,ROW()-93,FALSE),"")</f>
        <v/>
      </c>
      <c r="O101" s="103" t="str">
        <f>IF(Erfassung!T13="F",VLOOKUP(Erfassung!T$6,Berechnung!$F$29:$AB$33,ROW()-93,FALSE),"")</f>
        <v/>
      </c>
      <c r="P101" s="103" t="str">
        <f>IF(Erfassung!U13="F",VLOOKUP(Erfassung!U$6,Berechnung!$F$29:$AB$33,ROW()-93,FALSE),"")</f>
        <v/>
      </c>
      <c r="Q101" s="103" t="str">
        <f>IF(Erfassung!V13="F",VLOOKUP(Erfassung!V$6,Berechnung!$F$29:$AB$33,ROW()-93,FALSE),"")</f>
        <v/>
      </c>
      <c r="R101" s="103" t="str">
        <f>IF(Erfassung!W13="F",VLOOKUP(Erfassung!W$6,Berechnung!$F$29:$AB$33,ROW()-93,FALSE),"")</f>
        <v/>
      </c>
      <c r="S101" s="103" t="str">
        <f>IF(Erfassung!X13="F",VLOOKUP(Erfassung!X$6,Berechnung!$F$29:$AB$33,ROW()-93,FALSE),"")</f>
        <v/>
      </c>
      <c r="T101" s="103" t="str">
        <f>IF(Erfassung!Y13="F",VLOOKUP(Erfassung!Y$6,Berechnung!$F$29:$AB$33,ROW()-93,FALSE),"")</f>
        <v/>
      </c>
      <c r="U101" s="103" t="str">
        <f>IF(Erfassung!Z13="F",VLOOKUP(Erfassung!Z$6,Berechnung!$F$29:$AB$33,ROW()-93,FALSE),"")</f>
        <v/>
      </c>
      <c r="V101" s="103" t="str">
        <f>IF(Erfassung!AA13="F",VLOOKUP(Erfassung!AA$6,Berechnung!$F$29:$AB$33,ROW()-93,FALSE),"")</f>
        <v/>
      </c>
      <c r="W101" s="103" t="str">
        <f>IF(Erfassung!AB13="F",VLOOKUP(Erfassung!AB$6,Berechnung!$F$29:$AB$33,ROW()-93,FALSE),"")</f>
        <v/>
      </c>
      <c r="X101" s="103" t="str">
        <f>IF(Erfassung!AC13="F",VLOOKUP(Erfassung!AC$6,Berechnung!$F$29:$AB$33,ROW()-93,FALSE),"")</f>
        <v/>
      </c>
      <c r="Y101" s="103" t="str">
        <f>IF(Erfassung!AD13="F",VLOOKUP(Erfassung!AD$6,Berechnung!$F$29:$AB$33,ROW()-93,FALSE),"")</f>
        <v/>
      </c>
      <c r="Z101" s="103" t="str">
        <f>IF(Erfassung!AE13="F",VLOOKUP(Erfassung!AE$6,Berechnung!$F$29:$AB$33,ROW()-93,FALSE),"")</f>
        <v/>
      </c>
      <c r="AA101" s="103" t="str">
        <f>IF(Erfassung!AF13="F",VLOOKUP(Erfassung!AF$6,Berechnung!$F$29:$AB$33,ROW()-93,FALSE),"")</f>
        <v/>
      </c>
      <c r="AB101" s="103" t="str">
        <f>IF(Erfassung!AG13="F",VLOOKUP(Erfassung!AG$6,Berechnung!$F$29:$AB$33,ROW()-93,FALSE),"")</f>
        <v/>
      </c>
      <c r="AC101" s="103" t="str">
        <f>IF(Erfassung!AH13="F",VLOOKUP(Erfassung!AH$6,Berechnung!$F$29:$AB$33,ROW()-93,FALSE),"")</f>
        <v/>
      </c>
      <c r="AD101" s="103" t="str">
        <f>IF(Erfassung!AI13="F",VLOOKUP(Erfassung!AI$6,Berechnung!$F$29:$AB$33,ROW()-93,FALSE),"")</f>
        <v/>
      </c>
      <c r="AE101" s="103" t="str">
        <f>IF(Erfassung!AJ13="F",VLOOKUP(Erfassung!AJ$6,Berechnung!$F$29:$AB$33,ROW()-93,FALSE),"")</f>
        <v/>
      </c>
      <c r="AF101" s="103" t="str">
        <f>IF(Erfassung!AK13="F",VLOOKUP(Erfassung!AK$6,Berechnung!$F$29:$AB$33,ROW()-93,FALSE),"")</f>
        <v/>
      </c>
      <c r="AG101" s="103" t="str">
        <f>IF(Erfassung!AL13="F",VLOOKUP(Erfassung!AL$6,Berechnung!$F$29:$AB$33,ROW()-93,FALSE),"")</f>
        <v/>
      </c>
      <c r="AH101" s="103" t="str">
        <f>IF(Erfassung!AM13="F",VLOOKUP(Erfassung!AM$6,Berechnung!$F$29:$AB$33,ROW()-93,FALSE),"")</f>
        <v/>
      </c>
      <c r="AI101" s="103" t="str">
        <f>IF(Erfassung!AN13="F",VLOOKUP(Erfassung!AN$6,Berechnung!$F$29:$AB$33,ROW()-93,FALSE),"")</f>
        <v/>
      </c>
      <c r="AJ101" s="103" t="str">
        <f>IF(Erfassung!AO13="F",VLOOKUP(Erfassung!AO$6,Berechnung!$F$29:$AB$33,ROW()-93,FALSE),"")</f>
        <v/>
      </c>
      <c r="AK101" s="104">
        <f t="shared" si="14"/>
        <v>0</v>
      </c>
    </row>
    <row r="102" spans="6:37" x14ac:dyDescent="0.2">
      <c r="F102" s="103" t="str">
        <f>IF(Erfassung!K14="F",VLOOKUP(Erfassung!K$6,Berechnung!$F$29:$AB$33,ROW()-93,FALSE),"")</f>
        <v/>
      </c>
      <c r="G102" s="103" t="str">
        <f>IF(Erfassung!L14="F",VLOOKUP(Erfassung!L$6,Berechnung!$F$29:$AB$33,ROW()-93,FALSE),"")</f>
        <v/>
      </c>
      <c r="H102" s="103" t="str">
        <f>IF(Erfassung!M14="F",VLOOKUP(Erfassung!M$6,Berechnung!$F$29:$AB$33,ROW()-93,FALSE),"")</f>
        <v/>
      </c>
      <c r="I102" s="103" t="str">
        <f>IF(Erfassung!N14="F",VLOOKUP(Erfassung!N$6,Berechnung!$F$29:$AB$33,ROW()-93,FALSE),"")</f>
        <v/>
      </c>
      <c r="J102" s="103" t="str">
        <f>IF(Erfassung!O14="F",VLOOKUP(Erfassung!O$6,Berechnung!$F$29:$AB$33,ROW()-93,FALSE),"")</f>
        <v/>
      </c>
      <c r="K102" s="103" t="str">
        <f>IF(Erfassung!P14="F",VLOOKUP(Erfassung!P$6,Berechnung!$F$29:$AB$33,ROW()-93,FALSE),"")</f>
        <v/>
      </c>
      <c r="L102" s="103" t="str">
        <f>IF(Erfassung!Q14="F",VLOOKUP(Erfassung!Q$6,Berechnung!$F$29:$AB$33,ROW()-93,FALSE),"")</f>
        <v/>
      </c>
      <c r="M102" s="103" t="str">
        <f>IF(Erfassung!R14="F",VLOOKUP(Erfassung!R$6,Berechnung!$F$29:$AB$33,ROW()-93,FALSE),"")</f>
        <v/>
      </c>
      <c r="N102" s="103" t="str">
        <f>IF(Erfassung!S14="F",VLOOKUP(Erfassung!S$6,Berechnung!$F$29:$AB$33,ROW()-93,FALSE),"")</f>
        <v/>
      </c>
      <c r="O102" s="103" t="str">
        <f>IF(Erfassung!T14="F",VLOOKUP(Erfassung!T$6,Berechnung!$F$29:$AB$33,ROW()-93,FALSE),"")</f>
        <v/>
      </c>
      <c r="P102" s="103" t="str">
        <f>IF(Erfassung!U14="F",VLOOKUP(Erfassung!U$6,Berechnung!$F$29:$AB$33,ROW()-93,FALSE),"")</f>
        <v/>
      </c>
      <c r="Q102" s="103" t="str">
        <f>IF(Erfassung!V14="F",VLOOKUP(Erfassung!V$6,Berechnung!$F$29:$AB$33,ROW()-93,FALSE),"")</f>
        <v/>
      </c>
      <c r="R102" s="103" t="str">
        <f>IF(Erfassung!W14="F",VLOOKUP(Erfassung!W$6,Berechnung!$F$29:$AB$33,ROW()-93,FALSE),"")</f>
        <v/>
      </c>
      <c r="S102" s="103" t="str">
        <f>IF(Erfassung!X14="F",VLOOKUP(Erfassung!X$6,Berechnung!$F$29:$AB$33,ROW()-93,FALSE),"")</f>
        <v/>
      </c>
      <c r="T102" s="103" t="str">
        <f>IF(Erfassung!Y14="F",VLOOKUP(Erfassung!Y$6,Berechnung!$F$29:$AB$33,ROW()-93,FALSE),"")</f>
        <v/>
      </c>
      <c r="U102" s="103" t="str">
        <f>IF(Erfassung!Z14="F",VLOOKUP(Erfassung!Z$6,Berechnung!$F$29:$AB$33,ROW()-93,FALSE),"")</f>
        <v/>
      </c>
      <c r="V102" s="103" t="str">
        <f>IF(Erfassung!AA14="F",VLOOKUP(Erfassung!AA$6,Berechnung!$F$29:$AB$33,ROW()-93,FALSE),"")</f>
        <v/>
      </c>
      <c r="W102" s="103" t="str">
        <f>IF(Erfassung!AB14="F",VLOOKUP(Erfassung!AB$6,Berechnung!$F$29:$AB$33,ROW()-93,FALSE),"")</f>
        <v/>
      </c>
      <c r="X102" s="103" t="str">
        <f>IF(Erfassung!AC14="F",VLOOKUP(Erfassung!AC$6,Berechnung!$F$29:$AB$33,ROW()-93,FALSE),"")</f>
        <v/>
      </c>
      <c r="Y102" s="103" t="str">
        <f>IF(Erfassung!AD14="F",VLOOKUP(Erfassung!AD$6,Berechnung!$F$29:$AB$33,ROW()-93,FALSE),"")</f>
        <v/>
      </c>
      <c r="Z102" s="103" t="str">
        <f>IF(Erfassung!AE14="F",VLOOKUP(Erfassung!AE$6,Berechnung!$F$29:$AB$33,ROW()-93,FALSE),"")</f>
        <v/>
      </c>
      <c r="AA102" s="103" t="str">
        <f>IF(Erfassung!AF14="F",VLOOKUP(Erfassung!AF$6,Berechnung!$F$29:$AB$33,ROW()-93,FALSE),"")</f>
        <v/>
      </c>
      <c r="AB102" s="103" t="str">
        <f>IF(Erfassung!AG14="F",VLOOKUP(Erfassung!AG$6,Berechnung!$F$29:$AB$33,ROW()-93,FALSE),"")</f>
        <v/>
      </c>
      <c r="AC102" s="103" t="str">
        <f>IF(Erfassung!AH14="F",VLOOKUP(Erfassung!AH$6,Berechnung!$F$29:$AB$33,ROW()-93,FALSE),"")</f>
        <v/>
      </c>
      <c r="AD102" s="103" t="str">
        <f>IF(Erfassung!AI14="F",VLOOKUP(Erfassung!AI$6,Berechnung!$F$29:$AB$33,ROW()-93,FALSE),"")</f>
        <v/>
      </c>
      <c r="AE102" s="103" t="str">
        <f>IF(Erfassung!AJ14="F",VLOOKUP(Erfassung!AJ$6,Berechnung!$F$29:$AB$33,ROW()-93,FALSE),"")</f>
        <v/>
      </c>
      <c r="AF102" s="103" t="str">
        <f>IF(Erfassung!AK14="F",VLOOKUP(Erfassung!AK$6,Berechnung!$F$29:$AB$33,ROW()-93,FALSE),"")</f>
        <v/>
      </c>
      <c r="AG102" s="103" t="str">
        <f>IF(Erfassung!AL14="F",VLOOKUP(Erfassung!AL$6,Berechnung!$F$29:$AB$33,ROW()-93,FALSE),"")</f>
        <v/>
      </c>
      <c r="AH102" s="103" t="str">
        <f>IF(Erfassung!AM14="F",VLOOKUP(Erfassung!AM$6,Berechnung!$F$29:$AB$33,ROW()-93,FALSE),"")</f>
        <v/>
      </c>
      <c r="AI102" s="103" t="str">
        <f>IF(Erfassung!AN14="F",VLOOKUP(Erfassung!AN$6,Berechnung!$F$29:$AB$33,ROW()-93,FALSE),"")</f>
        <v/>
      </c>
      <c r="AJ102" s="103" t="str">
        <f>IF(Erfassung!AO14="F",VLOOKUP(Erfassung!AO$6,Berechnung!$F$29:$AB$33,ROW()-93,FALSE),"")</f>
        <v/>
      </c>
      <c r="AK102" s="104">
        <f t="shared" si="14"/>
        <v>0</v>
      </c>
    </row>
    <row r="103" spans="6:37" x14ac:dyDescent="0.2">
      <c r="F103" s="103" t="str">
        <f>IF(Erfassung!K15="F",VLOOKUP(Erfassung!K$6,Berechnung!$F$29:$AB$33,ROW()-93,FALSE),"")</f>
        <v/>
      </c>
      <c r="G103" s="103" t="str">
        <f>IF(Erfassung!L15="F",VLOOKUP(Erfassung!L$6,Berechnung!$F$29:$AB$33,ROW()-93,FALSE),"")</f>
        <v/>
      </c>
      <c r="H103" s="103" t="str">
        <f>IF(Erfassung!M15="F",VLOOKUP(Erfassung!M$6,Berechnung!$F$29:$AB$33,ROW()-93,FALSE),"")</f>
        <v/>
      </c>
      <c r="I103" s="103" t="str">
        <f>IF(Erfassung!N15="F",VLOOKUP(Erfassung!N$6,Berechnung!$F$29:$AB$33,ROW()-93,FALSE),"")</f>
        <v/>
      </c>
      <c r="J103" s="103" t="str">
        <f>IF(Erfassung!O15="F",VLOOKUP(Erfassung!O$6,Berechnung!$F$29:$AB$33,ROW()-93,FALSE),"")</f>
        <v/>
      </c>
      <c r="K103" s="103" t="str">
        <f>IF(Erfassung!P15="F",VLOOKUP(Erfassung!P$6,Berechnung!$F$29:$AB$33,ROW()-93,FALSE),"")</f>
        <v/>
      </c>
      <c r="L103" s="103" t="str">
        <f>IF(Erfassung!Q15="F",VLOOKUP(Erfassung!Q$6,Berechnung!$F$29:$AB$33,ROW()-93,FALSE),"")</f>
        <v/>
      </c>
      <c r="M103" s="103" t="str">
        <f>IF(Erfassung!R15="F",VLOOKUP(Erfassung!R$6,Berechnung!$F$29:$AB$33,ROW()-93,FALSE),"")</f>
        <v/>
      </c>
      <c r="N103" s="103" t="str">
        <f>IF(Erfassung!S15="F",VLOOKUP(Erfassung!S$6,Berechnung!$F$29:$AB$33,ROW()-93,FALSE),"")</f>
        <v/>
      </c>
      <c r="O103" s="103" t="str">
        <f>IF(Erfassung!T15="F",VLOOKUP(Erfassung!T$6,Berechnung!$F$29:$AB$33,ROW()-93,FALSE),"")</f>
        <v/>
      </c>
      <c r="P103" s="103" t="str">
        <f>IF(Erfassung!U15="F",VLOOKUP(Erfassung!U$6,Berechnung!$F$29:$AB$33,ROW()-93,FALSE),"")</f>
        <v/>
      </c>
      <c r="Q103" s="103" t="str">
        <f>IF(Erfassung!V15="F",VLOOKUP(Erfassung!V$6,Berechnung!$F$29:$AB$33,ROW()-93,FALSE),"")</f>
        <v/>
      </c>
      <c r="R103" s="103" t="str">
        <f>IF(Erfassung!W15="F",VLOOKUP(Erfassung!W$6,Berechnung!$F$29:$AB$33,ROW()-93,FALSE),"")</f>
        <v/>
      </c>
      <c r="S103" s="103" t="str">
        <f>IF(Erfassung!X15="F",VLOOKUP(Erfassung!X$6,Berechnung!$F$29:$AB$33,ROW()-93,FALSE),"")</f>
        <v/>
      </c>
      <c r="T103" s="103" t="str">
        <f>IF(Erfassung!Y15="F",VLOOKUP(Erfassung!Y$6,Berechnung!$F$29:$AB$33,ROW()-93,FALSE),"")</f>
        <v/>
      </c>
      <c r="U103" s="103" t="str">
        <f>IF(Erfassung!Z15="F",VLOOKUP(Erfassung!Z$6,Berechnung!$F$29:$AB$33,ROW()-93,FALSE),"")</f>
        <v/>
      </c>
      <c r="V103" s="103" t="str">
        <f>IF(Erfassung!AA15="F",VLOOKUP(Erfassung!AA$6,Berechnung!$F$29:$AB$33,ROW()-93,FALSE),"")</f>
        <v/>
      </c>
      <c r="W103" s="103" t="str">
        <f>IF(Erfassung!AB15="F",VLOOKUP(Erfassung!AB$6,Berechnung!$F$29:$AB$33,ROW()-93,FALSE),"")</f>
        <v/>
      </c>
      <c r="X103" s="103" t="str">
        <f>IF(Erfassung!AC15="F",VLOOKUP(Erfassung!AC$6,Berechnung!$F$29:$AB$33,ROW()-93,FALSE),"")</f>
        <v/>
      </c>
      <c r="Y103" s="103" t="str">
        <f>IF(Erfassung!AD15="F",VLOOKUP(Erfassung!AD$6,Berechnung!$F$29:$AB$33,ROW()-93,FALSE),"")</f>
        <v/>
      </c>
      <c r="Z103" s="103" t="str">
        <f>IF(Erfassung!AE15="F",VLOOKUP(Erfassung!AE$6,Berechnung!$F$29:$AB$33,ROW()-93,FALSE),"")</f>
        <v/>
      </c>
      <c r="AA103" s="103" t="str">
        <f>IF(Erfassung!AF15="F",VLOOKUP(Erfassung!AF$6,Berechnung!$F$29:$AB$33,ROW()-93,FALSE),"")</f>
        <v/>
      </c>
      <c r="AB103" s="103" t="str">
        <f>IF(Erfassung!AG15="F",VLOOKUP(Erfassung!AG$6,Berechnung!$F$29:$AB$33,ROW()-93,FALSE),"")</f>
        <v/>
      </c>
      <c r="AC103" s="103" t="str">
        <f>IF(Erfassung!AH15="F",VLOOKUP(Erfassung!AH$6,Berechnung!$F$29:$AB$33,ROW()-93,FALSE),"")</f>
        <v/>
      </c>
      <c r="AD103" s="103" t="str">
        <f>IF(Erfassung!AI15="F",VLOOKUP(Erfassung!AI$6,Berechnung!$F$29:$AB$33,ROW()-93,FALSE),"")</f>
        <v/>
      </c>
      <c r="AE103" s="103" t="str">
        <f>IF(Erfassung!AJ15="F",VLOOKUP(Erfassung!AJ$6,Berechnung!$F$29:$AB$33,ROW()-93,FALSE),"")</f>
        <v/>
      </c>
      <c r="AF103" s="103" t="str">
        <f>IF(Erfassung!AK15="F",VLOOKUP(Erfassung!AK$6,Berechnung!$F$29:$AB$33,ROW()-93,FALSE),"")</f>
        <v/>
      </c>
      <c r="AG103" s="103" t="str">
        <f>IF(Erfassung!AL15="F",VLOOKUP(Erfassung!AL$6,Berechnung!$F$29:$AB$33,ROW()-93,FALSE),"")</f>
        <v/>
      </c>
      <c r="AH103" s="103" t="str">
        <f>IF(Erfassung!AM15="F",VLOOKUP(Erfassung!AM$6,Berechnung!$F$29:$AB$33,ROW()-93,FALSE),"")</f>
        <v/>
      </c>
      <c r="AI103" s="103" t="str">
        <f>IF(Erfassung!AN15="F",VLOOKUP(Erfassung!AN$6,Berechnung!$F$29:$AB$33,ROW()-93,FALSE),"")</f>
        <v/>
      </c>
      <c r="AJ103" s="103" t="str">
        <f>IF(Erfassung!AO15="F",VLOOKUP(Erfassung!AO$6,Berechnung!$F$29:$AB$33,ROW()-93,FALSE),"")</f>
        <v/>
      </c>
      <c r="AK103" s="104">
        <f t="shared" si="14"/>
        <v>0</v>
      </c>
    </row>
    <row r="104" spans="6:37" x14ac:dyDescent="0.2">
      <c r="F104" s="103" t="str">
        <f>IF(Erfassung!K16="F",VLOOKUP(Erfassung!K$6,Berechnung!$F$29:$AB$33,ROW()-93,FALSE),"")</f>
        <v/>
      </c>
      <c r="G104" s="103" t="str">
        <f>IF(Erfassung!L16="F",VLOOKUP(Erfassung!L$6,Berechnung!$F$29:$AB$33,ROW()-93,FALSE),"")</f>
        <v/>
      </c>
      <c r="H104" s="103" t="str">
        <f>IF(Erfassung!M16="F",VLOOKUP(Erfassung!M$6,Berechnung!$F$29:$AB$33,ROW()-93,FALSE),"")</f>
        <v/>
      </c>
      <c r="I104" s="103" t="str">
        <f>IF(Erfassung!N16="F",VLOOKUP(Erfassung!N$6,Berechnung!$F$29:$AB$33,ROW()-93,FALSE),"")</f>
        <v/>
      </c>
      <c r="J104" s="103" t="str">
        <f>IF(Erfassung!O16="F",VLOOKUP(Erfassung!O$6,Berechnung!$F$29:$AB$33,ROW()-93,FALSE),"")</f>
        <v/>
      </c>
      <c r="K104" s="103" t="str">
        <f>IF(Erfassung!P16="F",VLOOKUP(Erfassung!P$6,Berechnung!$F$29:$AB$33,ROW()-93,FALSE),"")</f>
        <v/>
      </c>
      <c r="L104" s="103" t="str">
        <f>IF(Erfassung!Q16="F",VLOOKUP(Erfassung!Q$6,Berechnung!$F$29:$AB$33,ROW()-93,FALSE),"")</f>
        <v/>
      </c>
      <c r="M104" s="103" t="str">
        <f>IF(Erfassung!R16="F",VLOOKUP(Erfassung!R$6,Berechnung!$F$29:$AB$33,ROW()-93,FALSE),"")</f>
        <v/>
      </c>
      <c r="N104" s="103" t="str">
        <f>IF(Erfassung!S16="F",VLOOKUP(Erfassung!S$6,Berechnung!$F$29:$AB$33,ROW()-93,FALSE),"")</f>
        <v/>
      </c>
      <c r="O104" s="103" t="str">
        <f>IF(Erfassung!T16="F",VLOOKUP(Erfassung!T$6,Berechnung!$F$29:$AB$33,ROW()-93,FALSE),"")</f>
        <v/>
      </c>
      <c r="P104" s="103" t="str">
        <f>IF(Erfassung!U16="F",VLOOKUP(Erfassung!U$6,Berechnung!$F$29:$AB$33,ROW()-93,FALSE),"")</f>
        <v/>
      </c>
      <c r="Q104" s="103" t="str">
        <f>IF(Erfassung!V16="F",VLOOKUP(Erfassung!V$6,Berechnung!$F$29:$AB$33,ROW()-93,FALSE),"")</f>
        <v/>
      </c>
      <c r="R104" s="103" t="str">
        <f>IF(Erfassung!W16="F",VLOOKUP(Erfassung!W$6,Berechnung!$F$29:$AB$33,ROW()-93,FALSE),"")</f>
        <v/>
      </c>
      <c r="S104" s="103" t="str">
        <f>IF(Erfassung!X16="F",VLOOKUP(Erfassung!X$6,Berechnung!$F$29:$AB$33,ROW()-93,FALSE),"")</f>
        <v/>
      </c>
      <c r="T104" s="103" t="str">
        <f>IF(Erfassung!Y16="F",VLOOKUP(Erfassung!Y$6,Berechnung!$F$29:$AB$33,ROW()-93,FALSE),"")</f>
        <v/>
      </c>
      <c r="U104" s="103" t="str">
        <f>IF(Erfassung!Z16="F",VLOOKUP(Erfassung!Z$6,Berechnung!$F$29:$AB$33,ROW()-93,FALSE),"")</f>
        <v/>
      </c>
      <c r="V104" s="103" t="str">
        <f>IF(Erfassung!AA16="F",VLOOKUP(Erfassung!AA$6,Berechnung!$F$29:$AB$33,ROW()-93,FALSE),"")</f>
        <v/>
      </c>
      <c r="W104" s="103" t="str">
        <f>IF(Erfassung!AB16="F",VLOOKUP(Erfassung!AB$6,Berechnung!$F$29:$AB$33,ROW()-93,FALSE),"")</f>
        <v/>
      </c>
      <c r="X104" s="103" t="str">
        <f>IF(Erfassung!AC16="F",VLOOKUP(Erfassung!AC$6,Berechnung!$F$29:$AB$33,ROW()-93,FALSE),"")</f>
        <v/>
      </c>
      <c r="Y104" s="103" t="str">
        <f>IF(Erfassung!AD16="F",VLOOKUP(Erfassung!AD$6,Berechnung!$F$29:$AB$33,ROW()-93,FALSE),"")</f>
        <v/>
      </c>
      <c r="Z104" s="103" t="str">
        <f>IF(Erfassung!AE16="F",VLOOKUP(Erfassung!AE$6,Berechnung!$F$29:$AB$33,ROW()-93,FALSE),"")</f>
        <v/>
      </c>
      <c r="AA104" s="103" t="str">
        <f>IF(Erfassung!AF16="F",VLOOKUP(Erfassung!AF$6,Berechnung!$F$29:$AB$33,ROW()-93,FALSE),"")</f>
        <v/>
      </c>
      <c r="AB104" s="103" t="str">
        <f>IF(Erfassung!AG16="F",VLOOKUP(Erfassung!AG$6,Berechnung!$F$29:$AB$33,ROW()-93,FALSE),"")</f>
        <v/>
      </c>
      <c r="AC104" s="103" t="str">
        <f>IF(Erfassung!AH16="F",VLOOKUP(Erfassung!AH$6,Berechnung!$F$29:$AB$33,ROW()-93,FALSE),"")</f>
        <v/>
      </c>
      <c r="AD104" s="103" t="str">
        <f>IF(Erfassung!AI16="F",VLOOKUP(Erfassung!AI$6,Berechnung!$F$29:$AB$33,ROW()-93,FALSE),"")</f>
        <v/>
      </c>
      <c r="AE104" s="103" t="str">
        <f>IF(Erfassung!AJ16="F",VLOOKUP(Erfassung!AJ$6,Berechnung!$F$29:$AB$33,ROW()-93,FALSE),"")</f>
        <v/>
      </c>
      <c r="AF104" s="103" t="str">
        <f>IF(Erfassung!AK16="F",VLOOKUP(Erfassung!AK$6,Berechnung!$F$29:$AB$33,ROW()-93,FALSE),"")</f>
        <v/>
      </c>
      <c r="AG104" s="103" t="str">
        <f>IF(Erfassung!AL16="F",VLOOKUP(Erfassung!AL$6,Berechnung!$F$29:$AB$33,ROW()-93,FALSE),"")</f>
        <v/>
      </c>
      <c r="AH104" s="103" t="str">
        <f>IF(Erfassung!AM16="F",VLOOKUP(Erfassung!AM$6,Berechnung!$F$29:$AB$33,ROW()-93,FALSE),"")</f>
        <v/>
      </c>
      <c r="AI104" s="103" t="str">
        <f>IF(Erfassung!AN16="F",VLOOKUP(Erfassung!AN$6,Berechnung!$F$29:$AB$33,ROW()-93,FALSE),"")</f>
        <v/>
      </c>
      <c r="AJ104" s="103" t="str">
        <f>IF(Erfassung!AO16="F",VLOOKUP(Erfassung!AO$6,Berechnung!$F$29:$AB$33,ROW()-93,FALSE),"")</f>
        <v/>
      </c>
      <c r="AK104" s="104">
        <f t="shared" si="14"/>
        <v>0</v>
      </c>
    </row>
    <row r="105" spans="6:37" x14ac:dyDescent="0.2">
      <c r="F105" s="103" t="str">
        <f>IF(Erfassung!K17="F",VLOOKUP(Erfassung!K$6,Berechnung!$F$29:$AB$33,ROW()-93,FALSE),"")</f>
        <v/>
      </c>
      <c r="G105" s="103" t="str">
        <f>IF(Erfassung!L17="F",VLOOKUP(Erfassung!L$6,Berechnung!$F$29:$AB$33,ROW()-93,FALSE),"")</f>
        <v/>
      </c>
      <c r="H105" s="103" t="str">
        <f>IF(Erfassung!M17="F",VLOOKUP(Erfassung!M$6,Berechnung!$F$29:$AB$33,ROW()-93,FALSE),"")</f>
        <v/>
      </c>
      <c r="I105" s="103" t="str">
        <f>IF(Erfassung!N17="F",VLOOKUP(Erfassung!N$6,Berechnung!$F$29:$AB$33,ROW()-93,FALSE),"")</f>
        <v/>
      </c>
      <c r="J105" s="103" t="str">
        <f>IF(Erfassung!O17="F",VLOOKUP(Erfassung!O$6,Berechnung!$F$29:$AB$33,ROW()-93,FALSE),"")</f>
        <v/>
      </c>
      <c r="K105" s="103" t="str">
        <f>IF(Erfassung!P17="F",VLOOKUP(Erfassung!P$6,Berechnung!$F$29:$AB$33,ROW()-93,FALSE),"")</f>
        <v/>
      </c>
      <c r="L105" s="103" t="str">
        <f>IF(Erfassung!Q17="F",VLOOKUP(Erfassung!Q$6,Berechnung!$F$29:$AB$33,ROW()-93,FALSE),"")</f>
        <v/>
      </c>
      <c r="M105" s="103" t="str">
        <f>IF(Erfassung!R17="F",VLOOKUP(Erfassung!R$6,Berechnung!$F$29:$AB$33,ROW()-93,FALSE),"")</f>
        <v/>
      </c>
      <c r="N105" s="103" t="str">
        <f>IF(Erfassung!S17="F",VLOOKUP(Erfassung!S$6,Berechnung!$F$29:$AB$33,ROW()-93,FALSE),"")</f>
        <v/>
      </c>
      <c r="O105" s="103" t="str">
        <f>IF(Erfassung!T17="F",VLOOKUP(Erfassung!T$6,Berechnung!$F$29:$AB$33,ROW()-93,FALSE),"")</f>
        <v/>
      </c>
      <c r="P105" s="103" t="str">
        <f>IF(Erfassung!U17="F",VLOOKUP(Erfassung!U$6,Berechnung!$F$29:$AB$33,ROW()-93,FALSE),"")</f>
        <v/>
      </c>
      <c r="Q105" s="103" t="str">
        <f>IF(Erfassung!V17="F",VLOOKUP(Erfassung!V$6,Berechnung!$F$29:$AB$33,ROW()-93,FALSE),"")</f>
        <v/>
      </c>
      <c r="R105" s="103" t="str">
        <f>IF(Erfassung!W17="F",VLOOKUP(Erfassung!W$6,Berechnung!$F$29:$AB$33,ROW()-93,FALSE),"")</f>
        <v/>
      </c>
      <c r="S105" s="103" t="str">
        <f>IF(Erfassung!X17="F",VLOOKUP(Erfassung!X$6,Berechnung!$F$29:$AB$33,ROW()-93,FALSE),"")</f>
        <v/>
      </c>
      <c r="T105" s="103" t="str">
        <f>IF(Erfassung!Y17="F",VLOOKUP(Erfassung!Y$6,Berechnung!$F$29:$AB$33,ROW()-93,FALSE),"")</f>
        <v/>
      </c>
      <c r="U105" s="103" t="str">
        <f>IF(Erfassung!Z17="F",VLOOKUP(Erfassung!Z$6,Berechnung!$F$29:$AB$33,ROW()-93,FALSE),"")</f>
        <v/>
      </c>
      <c r="V105" s="103" t="str">
        <f>IF(Erfassung!AA17="F",VLOOKUP(Erfassung!AA$6,Berechnung!$F$29:$AB$33,ROW()-93,FALSE),"")</f>
        <v/>
      </c>
      <c r="W105" s="103" t="str">
        <f>IF(Erfassung!AB17="F",VLOOKUP(Erfassung!AB$6,Berechnung!$F$29:$AB$33,ROW()-93,FALSE),"")</f>
        <v/>
      </c>
      <c r="X105" s="103" t="str">
        <f>IF(Erfassung!AC17="F",VLOOKUP(Erfassung!AC$6,Berechnung!$F$29:$AB$33,ROW()-93,FALSE),"")</f>
        <v/>
      </c>
      <c r="Y105" s="103" t="str">
        <f>IF(Erfassung!AD17="F",VLOOKUP(Erfassung!AD$6,Berechnung!$F$29:$AB$33,ROW()-93,FALSE),"")</f>
        <v/>
      </c>
      <c r="Z105" s="103" t="str">
        <f>IF(Erfassung!AE17="F",VLOOKUP(Erfassung!AE$6,Berechnung!$F$29:$AB$33,ROW()-93,FALSE),"")</f>
        <v/>
      </c>
      <c r="AA105" s="103" t="str">
        <f>IF(Erfassung!AF17="F",VLOOKUP(Erfassung!AF$6,Berechnung!$F$29:$AB$33,ROW()-93,FALSE),"")</f>
        <v/>
      </c>
      <c r="AB105" s="103" t="str">
        <f>IF(Erfassung!AG17="F",VLOOKUP(Erfassung!AG$6,Berechnung!$F$29:$AB$33,ROW()-93,FALSE),"")</f>
        <v/>
      </c>
      <c r="AC105" s="103" t="str">
        <f>IF(Erfassung!AH17="F",VLOOKUP(Erfassung!AH$6,Berechnung!$F$29:$AB$33,ROW()-93,FALSE),"")</f>
        <v/>
      </c>
      <c r="AD105" s="103" t="str">
        <f>IF(Erfassung!AI17="F",VLOOKUP(Erfassung!AI$6,Berechnung!$F$29:$AB$33,ROW()-93,FALSE),"")</f>
        <v/>
      </c>
      <c r="AE105" s="103" t="str">
        <f>IF(Erfassung!AJ17="F",VLOOKUP(Erfassung!AJ$6,Berechnung!$F$29:$AB$33,ROW()-93,FALSE),"")</f>
        <v/>
      </c>
      <c r="AF105" s="103" t="str">
        <f>IF(Erfassung!AK17="F",VLOOKUP(Erfassung!AK$6,Berechnung!$F$29:$AB$33,ROW()-93,FALSE),"")</f>
        <v/>
      </c>
      <c r="AG105" s="103" t="str">
        <f>IF(Erfassung!AL17="F",VLOOKUP(Erfassung!AL$6,Berechnung!$F$29:$AB$33,ROW()-93,FALSE),"")</f>
        <v/>
      </c>
      <c r="AH105" s="103" t="str">
        <f>IF(Erfassung!AM17="F",VLOOKUP(Erfassung!AM$6,Berechnung!$F$29:$AB$33,ROW()-93,FALSE),"")</f>
        <v/>
      </c>
      <c r="AI105" s="103" t="str">
        <f>IF(Erfassung!AN17="F",VLOOKUP(Erfassung!AN$6,Berechnung!$F$29:$AB$33,ROW()-93,FALSE),"")</f>
        <v/>
      </c>
      <c r="AJ105" s="103" t="str">
        <f>IF(Erfassung!AO17="F",VLOOKUP(Erfassung!AO$6,Berechnung!$F$29:$AB$33,ROW()-93,FALSE),"")</f>
        <v/>
      </c>
      <c r="AK105" s="104">
        <f t="shared" si="14"/>
        <v>0</v>
      </c>
    </row>
    <row r="106" spans="6:37" x14ac:dyDescent="0.2">
      <c r="F106" s="103" t="str">
        <f>IF(Erfassung!K18="F",VLOOKUP(Erfassung!K$6,Berechnung!$F$29:$AB$33,ROW()-93,FALSE),"")</f>
        <v/>
      </c>
      <c r="G106" s="103" t="str">
        <f>IF(Erfassung!L18="F",VLOOKUP(Erfassung!L$6,Berechnung!$F$29:$AB$33,ROW()-93,FALSE),"")</f>
        <v/>
      </c>
      <c r="H106" s="103" t="str">
        <f>IF(Erfassung!M18="F",VLOOKUP(Erfassung!M$6,Berechnung!$F$29:$AB$33,ROW()-93,FALSE),"")</f>
        <v/>
      </c>
      <c r="I106" s="103" t="str">
        <f>IF(Erfassung!N18="F",VLOOKUP(Erfassung!N$6,Berechnung!$F$29:$AB$33,ROW()-93,FALSE),"")</f>
        <v/>
      </c>
      <c r="J106" s="103" t="str">
        <f>IF(Erfassung!O18="F",VLOOKUP(Erfassung!O$6,Berechnung!$F$29:$AB$33,ROW()-93,FALSE),"")</f>
        <v/>
      </c>
      <c r="K106" s="103" t="str">
        <f>IF(Erfassung!P18="F",VLOOKUP(Erfassung!P$6,Berechnung!$F$29:$AB$33,ROW()-93,FALSE),"")</f>
        <v/>
      </c>
      <c r="L106" s="103" t="str">
        <f>IF(Erfassung!Q18="F",VLOOKUP(Erfassung!Q$6,Berechnung!$F$29:$AB$33,ROW()-93,FALSE),"")</f>
        <v/>
      </c>
      <c r="M106" s="103" t="str">
        <f>IF(Erfassung!R18="F",VLOOKUP(Erfassung!R$6,Berechnung!$F$29:$AB$33,ROW()-93,FALSE),"")</f>
        <v/>
      </c>
      <c r="N106" s="103" t="str">
        <f>IF(Erfassung!S18="F",VLOOKUP(Erfassung!S$6,Berechnung!$F$29:$AB$33,ROW()-93,FALSE),"")</f>
        <v/>
      </c>
      <c r="O106" s="103" t="str">
        <f>IF(Erfassung!T18="F",VLOOKUP(Erfassung!T$6,Berechnung!$F$29:$AB$33,ROW()-93,FALSE),"")</f>
        <v/>
      </c>
      <c r="P106" s="103" t="str">
        <f>IF(Erfassung!U18="F",VLOOKUP(Erfassung!U$6,Berechnung!$F$29:$AB$33,ROW()-93,FALSE),"")</f>
        <v/>
      </c>
      <c r="Q106" s="103" t="str">
        <f>IF(Erfassung!V18="F",VLOOKUP(Erfassung!V$6,Berechnung!$F$29:$AB$33,ROW()-93,FALSE),"")</f>
        <v/>
      </c>
      <c r="R106" s="103" t="str">
        <f>IF(Erfassung!W18="F",VLOOKUP(Erfassung!W$6,Berechnung!$F$29:$AB$33,ROW()-93,FALSE),"")</f>
        <v/>
      </c>
      <c r="S106" s="103" t="str">
        <f>IF(Erfassung!X18="F",VLOOKUP(Erfassung!X$6,Berechnung!$F$29:$AB$33,ROW()-93,FALSE),"")</f>
        <v/>
      </c>
      <c r="T106" s="103" t="str">
        <f>IF(Erfassung!Y18="F",VLOOKUP(Erfassung!Y$6,Berechnung!$F$29:$AB$33,ROW()-93,FALSE),"")</f>
        <v/>
      </c>
      <c r="U106" s="103" t="str">
        <f>IF(Erfassung!Z18="F",VLOOKUP(Erfassung!Z$6,Berechnung!$F$29:$AB$33,ROW()-93,FALSE),"")</f>
        <v/>
      </c>
      <c r="V106" s="103" t="str">
        <f>IF(Erfassung!AA18="F",VLOOKUP(Erfassung!AA$6,Berechnung!$F$29:$AB$33,ROW()-93,FALSE),"")</f>
        <v/>
      </c>
      <c r="W106" s="103" t="str">
        <f>IF(Erfassung!AB18="F",VLOOKUP(Erfassung!AB$6,Berechnung!$F$29:$AB$33,ROW()-93,FALSE),"")</f>
        <v/>
      </c>
      <c r="X106" s="103" t="str">
        <f>IF(Erfassung!AC18="F",VLOOKUP(Erfassung!AC$6,Berechnung!$F$29:$AB$33,ROW()-93,FALSE),"")</f>
        <v/>
      </c>
      <c r="Y106" s="103" t="str">
        <f>IF(Erfassung!AD18="F",VLOOKUP(Erfassung!AD$6,Berechnung!$F$29:$AB$33,ROW()-93,FALSE),"")</f>
        <v/>
      </c>
      <c r="Z106" s="103" t="str">
        <f>IF(Erfassung!AE18="F",VLOOKUP(Erfassung!AE$6,Berechnung!$F$29:$AB$33,ROW()-93,FALSE),"")</f>
        <v/>
      </c>
      <c r="AA106" s="103" t="str">
        <f>IF(Erfassung!AF18="F",VLOOKUP(Erfassung!AF$6,Berechnung!$F$29:$AB$33,ROW()-93,FALSE),"")</f>
        <v/>
      </c>
      <c r="AB106" s="103" t="str">
        <f>IF(Erfassung!AG18="F",VLOOKUP(Erfassung!AG$6,Berechnung!$F$29:$AB$33,ROW()-93,FALSE),"")</f>
        <v/>
      </c>
      <c r="AC106" s="103" t="str">
        <f>IF(Erfassung!AH18="F",VLOOKUP(Erfassung!AH$6,Berechnung!$F$29:$AB$33,ROW()-93,FALSE),"")</f>
        <v/>
      </c>
      <c r="AD106" s="103" t="str">
        <f>IF(Erfassung!AI18="F",VLOOKUP(Erfassung!AI$6,Berechnung!$F$29:$AB$33,ROW()-93,FALSE),"")</f>
        <v/>
      </c>
      <c r="AE106" s="103" t="str">
        <f>IF(Erfassung!AJ18="F",VLOOKUP(Erfassung!AJ$6,Berechnung!$F$29:$AB$33,ROW()-93,FALSE),"")</f>
        <v/>
      </c>
      <c r="AF106" s="103" t="str">
        <f>IF(Erfassung!AK18="F",VLOOKUP(Erfassung!AK$6,Berechnung!$F$29:$AB$33,ROW()-93,FALSE),"")</f>
        <v/>
      </c>
      <c r="AG106" s="103" t="str">
        <f>IF(Erfassung!AL18="F",VLOOKUP(Erfassung!AL$6,Berechnung!$F$29:$AB$33,ROW()-93,FALSE),"")</f>
        <v/>
      </c>
      <c r="AH106" s="103" t="str">
        <f>IF(Erfassung!AM18="F",VLOOKUP(Erfassung!AM$6,Berechnung!$F$29:$AB$33,ROW()-93,FALSE),"")</f>
        <v/>
      </c>
      <c r="AI106" s="103" t="str">
        <f>IF(Erfassung!AN18="F",VLOOKUP(Erfassung!AN$6,Berechnung!$F$29:$AB$33,ROW()-93,FALSE),"")</f>
        <v/>
      </c>
      <c r="AJ106" s="103" t="str">
        <f>IF(Erfassung!AO18="F",VLOOKUP(Erfassung!AO$6,Berechnung!$F$29:$AB$33,ROW()-93,FALSE),"")</f>
        <v/>
      </c>
      <c r="AK106" s="104">
        <f t="shared" si="14"/>
        <v>0</v>
      </c>
    </row>
    <row r="107" spans="6:37" x14ac:dyDescent="0.2">
      <c r="F107" s="103" t="str">
        <f>IF(Erfassung!K19="F",VLOOKUP(Erfassung!K$6,Berechnung!$F$29:$AB$33,ROW()-93,FALSE),"")</f>
        <v/>
      </c>
      <c r="G107" s="103" t="str">
        <f>IF(Erfassung!L19="F",VLOOKUP(Erfassung!L$6,Berechnung!$F$29:$AB$33,ROW()-93,FALSE),"")</f>
        <v/>
      </c>
      <c r="H107" s="103" t="str">
        <f>IF(Erfassung!M19="F",VLOOKUP(Erfassung!M$6,Berechnung!$F$29:$AB$33,ROW()-93,FALSE),"")</f>
        <v/>
      </c>
      <c r="I107" s="103" t="str">
        <f>IF(Erfassung!N19="F",VLOOKUP(Erfassung!N$6,Berechnung!$F$29:$AB$33,ROW()-93,FALSE),"")</f>
        <v/>
      </c>
      <c r="J107" s="103" t="str">
        <f>IF(Erfassung!O19="F",VLOOKUP(Erfassung!O$6,Berechnung!$F$29:$AB$33,ROW()-93,FALSE),"")</f>
        <v/>
      </c>
      <c r="K107" s="103" t="str">
        <f>IF(Erfassung!P19="F",VLOOKUP(Erfassung!P$6,Berechnung!$F$29:$AB$33,ROW()-93,FALSE),"")</f>
        <v/>
      </c>
      <c r="L107" s="103" t="str">
        <f>IF(Erfassung!Q19="F",VLOOKUP(Erfassung!Q$6,Berechnung!$F$29:$AB$33,ROW()-93,FALSE),"")</f>
        <v/>
      </c>
      <c r="M107" s="103" t="str">
        <f>IF(Erfassung!R19="F",VLOOKUP(Erfassung!R$6,Berechnung!$F$29:$AB$33,ROW()-93,FALSE),"")</f>
        <v/>
      </c>
      <c r="N107" s="103" t="str">
        <f>IF(Erfassung!S19="F",VLOOKUP(Erfassung!S$6,Berechnung!$F$29:$AB$33,ROW()-93,FALSE),"")</f>
        <v/>
      </c>
      <c r="O107" s="103" t="str">
        <f>IF(Erfassung!T19="F",VLOOKUP(Erfassung!T$6,Berechnung!$F$29:$AB$33,ROW()-93,FALSE),"")</f>
        <v/>
      </c>
      <c r="P107" s="103" t="str">
        <f>IF(Erfassung!U19="F",VLOOKUP(Erfassung!U$6,Berechnung!$F$29:$AB$33,ROW()-93,FALSE),"")</f>
        <v/>
      </c>
      <c r="Q107" s="103" t="str">
        <f>IF(Erfassung!V19="F",VLOOKUP(Erfassung!V$6,Berechnung!$F$29:$AB$33,ROW()-93,FALSE),"")</f>
        <v/>
      </c>
      <c r="R107" s="103" t="str">
        <f>IF(Erfassung!W19="F",VLOOKUP(Erfassung!W$6,Berechnung!$F$29:$AB$33,ROW()-93,FALSE),"")</f>
        <v/>
      </c>
      <c r="S107" s="103" t="str">
        <f>IF(Erfassung!X19="F",VLOOKUP(Erfassung!X$6,Berechnung!$F$29:$AB$33,ROW()-93,FALSE),"")</f>
        <v/>
      </c>
      <c r="T107" s="103" t="str">
        <f>IF(Erfassung!Y19="F",VLOOKUP(Erfassung!Y$6,Berechnung!$F$29:$AB$33,ROW()-93,FALSE),"")</f>
        <v/>
      </c>
      <c r="U107" s="103" t="str">
        <f>IF(Erfassung!Z19="F",VLOOKUP(Erfassung!Z$6,Berechnung!$F$29:$AB$33,ROW()-93,FALSE),"")</f>
        <v/>
      </c>
      <c r="V107" s="103" t="str">
        <f>IF(Erfassung!AA19="F",VLOOKUP(Erfassung!AA$6,Berechnung!$F$29:$AB$33,ROW()-93,FALSE),"")</f>
        <v/>
      </c>
      <c r="W107" s="103" t="str">
        <f>IF(Erfassung!AB19="F",VLOOKUP(Erfassung!AB$6,Berechnung!$F$29:$AB$33,ROW()-93,FALSE),"")</f>
        <v/>
      </c>
      <c r="X107" s="103" t="str">
        <f>IF(Erfassung!AC19="F",VLOOKUP(Erfassung!AC$6,Berechnung!$F$29:$AB$33,ROW()-93,FALSE),"")</f>
        <v/>
      </c>
      <c r="Y107" s="103" t="str">
        <f>IF(Erfassung!AD19="F",VLOOKUP(Erfassung!AD$6,Berechnung!$F$29:$AB$33,ROW()-93,FALSE),"")</f>
        <v/>
      </c>
      <c r="Z107" s="103" t="str">
        <f>IF(Erfassung!AE19="F",VLOOKUP(Erfassung!AE$6,Berechnung!$F$29:$AB$33,ROW()-93,FALSE),"")</f>
        <v/>
      </c>
      <c r="AA107" s="103" t="str">
        <f>IF(Erfassung!AF19="F",VLOOKUP(Erfassung!AF$6,Berechnung!$F$29:$AB$33,ROW()-93,FALSE),"")</f>
        <v/>
      </c>
      <c r="AB107" s="103" t="str">
        <f>IF(Erfassung!AG19="F",VLOOKUP(Erfassung!AG$6,Berechnung!$F$29:$AB$33,ROW()-93,FALSE),"")</f>
        <v/>
      </c>
      <c r="AC107" s="103" t="str">
        <f>IF(Erfassung!AH19="F",VLOOKUP(Erfassung!AH$6,Berechnung!$F$29:$AB$33,ROW()-93,FALSE),"")</f>
        <v/>
      </c>
      <c r="AD107" s="103" t="str">
        <f>IF(Erfassung!AI19="F",VLOOKUP(Erfassung!AI$6,Berechnung!$F$29:$AB$33,ROW()-93,FALSE),"")</f>
        <v/>
      </c>
      <c r="AE107" s="103" t="str">
        <f>IF(Erfassung!AJ19="F",VLOOKUP(Erfassung!AJ$6,Berechnung!$F$29:$AB$33,ROW()-93,FALSE),"")</f>
        <v/>
      </c>
      <c r="AF107" s="103" t="str">
        <f>IF(Erfassung!AK19="F",VLOOKUP(Erfassung!AK$6,Berechnung!$F$29:$AB$33,ROW()-93,FALSE),"")</f>
        <v/>
      </c>
      <c r="AG107" s="103" t="str">
        <f>IF(Erfassung!AL19="F",VLOOKUP(Erfassung!AL$6,Berechnung!$F$29:$AB$33,ROW()-93,FALSE),"")</f>
        <v/>
      </c>
      <c r="AH107" s="103" t="str">
        <f>IF(Erfassung!AM19="F",VLOOKUP(Erfassung!AM$6,Berechnung!$F$29:$AB$33,ROW()-93,FALSE),"")</f>
        <v/>
      </c>
      <c r="AI107" s="103" t="str">
        <f>IF(Erfassung!AN19="F",VLOOKUP(Erfassung!AN$6,Berechnung!$F$29:$AB$33,ROW()-93,FALSE),"")</f>
        <v/>
      </c>
      <c r="AJ107" s="103" t="str">
        <f>IF(Erfassung!AO19="F",VLOOKUP(Erfassung!AO$6,Berechnung!$F$29:$AB$33,ROW()-93,FALSE),"")</f>
        <v/>
      </c>
      <c r="AK107" s="104">
        <f t="shared" si="14"/>
        <v>0</v>
      </c>
    </row>
    <row r="108" spans="6:37" x14ac:dyDescent="0.2">
      <c r="F108" s="103" t="str">
        <f>IF(Erfassung!K20="F",VLOOKUP(Erfassung!K$6,Berechnung!$F$29:$AB$33,ROW()-93,FALSE),"")</f>
        <v/>
      </c>
      <c r="G108" s="103" t="str">
        <f>IF(Erfassung!L20="F",VLOOKUP(Erfassung!L$6,Berechnung!$F$29:$AB$33,ROW()-93,FALSE),"")</f>
        <v/>
      </c>
      <c r="H108" s="103" t="str">
        <f>IF(Erfassung!M20="F",VLOOKUP(Erfassung!M$6,Berechnung!$F$29:$AB$33,ROW()-93,FALSE),"")</f>
        <v/>
      </c>
      <c r="I108" s="103" t="str">
        <f>IF(Erfassung!N20="F",VLOOKUP(Erfassung!N$6,Berechnung!$F$29:$AB$33,ROW()-93,FALSE),"")</f>
        <v/>
      </c>
      <c r="J108" s="103" t="str">
        <f>IF(Erfassung!O20="F",VLOOKUP(Erfassung!O$6,Berechnung!$F$29:$AB$33,ROW()-93,FALSE),"")</f>
        <v/>
      </c>
      <c r="K108" s="103" t="str">
        <f>IF(Erfassung!P20="F",VLOOKUP(Erfassung!P$6,Berechnung!$F$29:$AB$33,ROW()-93,FALSE),"")</f>
        <v/>
      </c>
      <c r="L108" s="103" t="str">
        <f>IF(Erfassung!Q20="F",VLOOKUP(Erfassung!Q$6,Berechnung!$F$29:$AB$33,ROW()-93,FALSE),"")</f>
        <v/>
      </c>
      <c r="M108" s="103" t="str">
        <f>IF(Erfassung!R20="F",VLOOKUP(Erfassung!R$6,Berechnung!$F$29:$AB$33,ROW()-93,FALSE),"")</f>
        <v/>
      </c>
      <c r="N108" s="103" t="str">
        <f>IF(Erfassung!S20="F",VLOOKUP(Erfassung!S$6,Berechnung!$F$29:$AB$33,ROW()-93,FALSE),"")</f>
        <v/>
      </c>
      <c r="O108" s="103" t="str">
        <f>IF(Erfassung!T20="F",VLOOKUP(Erfassung!T$6,Berechnung!$F$29:$AB$33,ROW()-93,FALSE),"")</f>
        <v/>
      </c>
      <c r="P108" s="103" t="str">
        <f>IF(Erfassung!U20="F",VLOOKUP(Erfassung!U$6,Berechnung!$F$29:$AB$33,ROW()-93,FALSE),"")</f>
        <v/>
      </c>
      <c r="Q108" s="103" t="str">
        <f>IF(Erfassung!V20="F",VLOOKUP(Erfassung!V$6,Berechnung!$F$29:$AB$33,ROW()-93,FALSE),"")</f>
        <v/>
      </c>
      <c r="R108" s="103" t="str">
        <f>IF(Erfassung!W20="F",VLOOKUP(Erfassung!W$6,Berechnung!$F$29:$AB$33,ROW()-93,FALSE),"")</f>
        <v/>
      </c>
      <c r="S108" s="103" t="str">
        <f>IF(Erfassung!X20="F",VLOOKUP(Erfassung!X$6,Berechnung!$F$29:$AB$33,ROW()-93,FALSE),"")</f>
        <v/>
      </c>
      <c r="T108" s="103" t="str">
        <f>IF(Erfassung!Y20="F",VLOOKUP(Erfassung!Y$6,Berechnung!$F$29:$AB$33,ROW()-93,FALSE),"")</f>
        <v/>
      </c>
      <c r="U108" s="103" t="str">
        <f>IF(Erfassung!Z20="F",VLOOKUP(Erfassung!Z$6,Berechnung!$F$29:$AB$33,ROW()-93,FALSE),"")</f>
        <v/>
      </c>
      <c r="V108" s="103" t="str">
        <f>IF(Erfassung!AA20="F",VLOOKUP(Erfassung!AA$6,Berechnung!$F$29:$AB$33,ROW()-93,FALSE),"")</f>
        <v/>
      </c>
      <c r="W108" s="103" t="str">
        <f>IF(Erfassung!AB20="F",VLOOKUP(Erfassung!AB$6,Berechnung!$F$29:$AB$33,ROW()-93,FALSE),"")</f>
        <v/>
      </c>
      <c r="X108" s="103" t="str">
        <f>IF(Erfassung!AC20="F",VLOOKUP(Erfassung!AC$6,Berechnung!$F$29:$AB$33,ROW()-93,FALSE),"")</f>
        <v/>
      </c>
      <c r="Y108" s="103" t="str">
        <f>IF(Erfassung!AD20="F",VLOOKUP(Erfassung!AD$6,Berechnung!$F$29:$AB$33,ROW()-93,FALSE),"")</f>
        <v/>
      </c>
      <c r="Z108" s="103" t="str">
        <f>IF(Erfassung!AE20="F",VLOOKUP(Erfassung!AE$6,Berechnung!$F$29:$AB$33,ROW()-93,FALSE),"")</f>
        <v/>
      </c>
      <c r="AA108" s="103" t="str">
        <f>IF(Erfassung!AF20="F",VLOOKUP(Erfassung!AF$6,Berechnung!$F$29:$AB$33,ROW()-93,FALSE),"")</f>
        <v/>
      </c>
      <c r="AB108" s="103" t="str">
        <f>IF(Erfassung!AG20="F",VLOOKUP(Erfassung!AG$6,Berechnung!$F$29:$AB$33,ROW()-93,FALSE),"")</f>
        <v/>
      </c>
      <c r="AC108" s="103" t="str">
        <f>IF(Erfassung!AH20="F",VLOOKUP(Erfassung!AH$6,Berechnung!$F$29:$AB$33,ROW()-93,FALSE),"")</f>
        <v/>
      </c>
      <c r="AD108" s="103" t="str">
        <f>IF(Erfassung!AI20="F",VLOOKUP(Erfassung!AI$6,Berechnung!$F$29:$AB$33,ROW()-93,FALSE),"")</f>
        <v/>
      </c>
      <c r="AE108" s="103" t="str">
        <f>IF(Erfassung!AJ20="F",VLOOKUP(Erfassung!AJ$6,Berechnung!$F$29:$AB$33,ROW()-93,FALSE),"")</f>
        <v/>
      </c>
      <c r="AF108" s="103" t="str">
        <f>IF(Erfassung!AK20="F",VLOOKUP(Erfassung!AK$6,Berechnung!$F$29:$AB$33,ROW()-93,FALSE),"")</f>
        <v/>
      </c>
      <c r="AG108" s="103" t="str">
        <f>IF(Erfassung!AL20="F",VLOOKUP(Erfassung!AL$6,Berechnung!$F$29:$AB$33,ROW()-93,FALSE),"")</f>
        <v/>
      </c>
      <c r="AH108" s="103" t="str">
        <f>IF(Erfassung!AM20="F",VLOOKUP(Erfassung!AM$6,Berechnung!$F$29:$AB$33,ROW()-93,FALSE),"")</f>
        <v/>
      </c>
      <c r="AI108" s="103" t="str">
        <f>IF(Erfassung!AN20="F",VLOOKUP(Erfassung!AN$6,Berechnung!$F$29:$AB$33,ROW()-93,FALSE),"")</f>
        <v/>
      </c>
      <c r="AJ108" s="103" t="str">
        <f>IF(Erfassung!AO20="F",VLOOKUP(Erfassung!AO$6,Berechnung!$F$29:$AB$33,ROW()-93,FALSE),"")</f>
        <v/>
      </c>
      <c r="AK108" s="104">
        <f t="shared" si="14"/>
        <v>0</v>
      </c>
    </row>
    <row r="109" spans="6:37" x14ac:dyDescent="0.2">
      <c r="F109" s="103" t="str">
        <f>IF(Erfassung!K21="F",VLOOKUP(Erfassung!K$6,Berechnung!$F$29:$AB$33,ROW()-93,FALSE),"")</f>
        <v/>
      </c>
      <c r="G109" s="103" t="str">
        <f>IF(Erfassung!L21="F",VLOOKUP(Erfassung!L$6,Berechnung!$F$29:$AB$33,ROW()-93,FALSE),"")</f>
        <v/>
      </c>
      <c r="H109" s="103" t="str">
        <f>IF(Erfassung!M21="F",VLOOKUP(Erfassung!M$6,Berechnung!$F$29:$AB$33,ROW()-93,FALSE),"")</f>
        <v/>
      </c>
      <c r="I109" s="103" t="str">
        <f>IF(Erfassung!N21="F",VLOOKUP(Erfassung!N$6,Berechnung!$F$29:$AB$33,ROW()-93,FALSE),"")</f>
        <v/>
      </c>
      <c r="J109" s="103" t="str">
        <f>IF(Erfassung!O21="F",VLOOKUP(Erfassung!O$6,Berechnung!$F$29:$AB$33,ROW()-93,FALSE),"")</f>
        <v/>
      </c>
      <c r="K109" s="103" t="str">
        <f>IF(Erfassung!P21="F",VLOOKUP(Erfassung!P$6,Berechnung!$F$29:$AB$33,ROW()-93,FALSE),"")</f>
        <v/>
      </c>
      <c r="L109" s="103" t="str">
        <f>IF(Erfassung!Q21="F",VLOOKUP(Erfassung!Q$6,Berechnung!$F$29:$AB$33,ROW()-93,FALSE),"")</f>
        <v/>
      </c>
      <c r="M109" s="103" t="str">
        <f>IF(Erfassung!R21="F",VLOOKUP(Erfassung!R$6,Berechnung!$F$29:$AB$33,ROW()-93,FALSE),"")</f>
        <v/>
      </c>
      <c r="N109" s="103" t="str">
        <f>IF(Erfassung!S21="F",VLOOKUP(Erfassung!S$6,Berechnung!$F$29:$AB$33,ROW()-93,FALSE),"")</f>
        <v/>
      </c>
      <c r="O109" s="103" t="str">
        <f>IF(Erfassung!T21="F",VLOOKUP(Erfassung!T$6,Berechnung!$F$29:$AB$33,ROW()-93,FALSE),"")</f>
        <v/>
      </c>
      <c r="P109" s="103" t="str">
        <f>IF(Erfassung!U21="F",VLOOKUP(Erfassung!U$6,Berechnung!$F$29:$AB$33,ROW()-93,FALSE),"")</f>
        <v/>
      </c>
      <c r="Q109" s="103" t="str">
        <f>IF(Erfassung!V21="F",VLOOKUP(Erfassung!V$6,Berechnung!$F$29:$AB$33,ROW()-93,FALSE),"")</f>
        <v/>
      </c>
      <c r="R109" s="103" t="str">
        <f>IF(Erfassung!W21="F",VLOOKUP(Erfassung!W$6,Berechnung!$F$29:$AB$33,ROW()-93,FALSE),"")</f>
        <v/>
      </c>
      <c r="S109" s="103" t="str">
        <f>IF(Erfassung!X21="F",VLOOKUP(Erfassung!X$6,Berechnung!$F$29:$AB$33,ROW()-93,FALSE),"")</f>
        <v/>
      </c>
      <c r="T109" s="103" t="str">
        <f>IF(Erfassung!Y21="F",VLOOKUP(Erfassung!Y$6,Berechnung!$F$29:$AB$33,ROW()-93,FALSE),"")</f>
        <v/>
      </c>
      <c r="U109" s="103" t="str">
        <f>IF(Erfassung!Z21="F",VLOOKUP(Erfassung!Z$6,Berechnung!$F$29:$AB$33,ROW()-93,FALSE),"")</f>
        <v/>
      </c>
      <c r="V109" s="103" t="str">
        <f>IF(Erfassung!AA21="F",VLOOKUP(Erfassung!AA$6,Berechnung!$F$29:$AB$33,ROW()-93,FALSE),"")</f>
        <v/>
      </c>
      <c r="W109" s="103" t="str">
        <f>IF(Erfassung!AB21="F",VLOOKUP(Erfassung!AB$6,Berechnung!$F$29:$AB$33,ROW()-93,FALSE),"")</f>
        <v/>
      </c>
      <c r="X109" s="103" t="str">
        <f>IF(Erfassung!AC21="F",VLOOKUP(Erfassung!AC$6,Berechnung!$F$29:$AB$33,ROW()-93,FALSE),"")</f>
        <v/>
      </c>
      <c r="Y109" s="103" t="str">
        <f>IF(Erfassung!AD21="F",VLOOKUP(Erfassung!AD$6,Berechnung!$F$29:$AB$33,ROW()-93,FALSE),"")</f>
        <v/>
      </c>
      <c r="Z109" s="103" t="str">
        <f>IF(Erfassung!AE21="F",VLOOKUP(Erfassung!AE$6,Berechnung!$F$29:$AB$33,ROW()-93,FALSE),"")</f>
        <v/>
      </c>
      <c r="AA109" s="103" t="str">
        <f>IF(Erfassung!AF21="F",VLOOKUP(Erfassung!AF$6,Berechnung!$F$29:$AB$33,ROW()-93,FALSE),"")</f>
        <v/>
      </c>
      <c r="AB109" s="103" t="str">
        <f>IF(Erfassung!AG21="F",VLOOKUP(Erfassung!AG$6,Berechnung!$F$29:$AB$33,ROW()-93,FALSE),"")</f>
        <v/>
      </c>
      <c r="AC109" s="103" t="str">
        <f>IF(Erfassung!AH21="F",VLOOKUP(Erfassung!AH$6,Berechnung!$F$29:$AB$33,ROW()-93,FALSE),"")</f>
        <v/>
      </c>
      <c r="AD109" s="103" t="str">
        <f>IF(Erfassung!AI21="F",VLOOKUP(Erfassung!AI$6,Berechnung!$F$29:$AB$33,ROW()-93,FALSE),"")</f>
        <v/>
      </c>
      <c r="AE109" s="103" t="str">
        <f>IF(Erfassung!AJ21="F",VLOOKUP(Erfassung!AJ$6,Berechnung!$F$29:$AB$33,ROW()-93,FALSE),"")</f>
        <v/>
      </c>
      <c r="AF109" s="103" t="str">
        <f>IF(Erfassung!AK21="F",VLOOKUP(Erfassung!AK$6,Berechnung!$F$29:$AB$33,ROW()-93,FALSE),"")</f>
        <v/>
      </c>
      <c r="AG109" s="103" t="str">
        <f>IF(Erfassung!AL21="F",VLOOKUP(Erfassung!AL$6,Berechnung!$F$29:$AB$33,ROW()-93,FALSE),"")</f>
        <v/>
      </c>
      <c r="AH109" s="103" t="str">
        <f>IF(Erfassung!AM21="F",VLOOKUP(Erfassung!AM$6,Berechnung!$F$29:$AB$33,ROW()-93,FALSE),"")</f>
        <v/>
      </c>
      <c r="AI109" s="103" t="str">
        <f>IF(Erfassung!AN21="F",VLOOKUP(Erfassung!AN$6,Berechnung!$F$29:$AB$33,ROW()-93,FALSE),"")</f>
        <v/>
      </c>
      <c r="AJ109" s="103" t="str">
        <f>IF(Erfassung!AO21="F",VLOOKUP(Erfassung!AO$6,Berechnung!$F$29:$AB$33,ROW()-93,FALSE),"")</f>
        <v/>
      </c>
      <c r="AK109" s="104">
        <f t="shared" si="14"/>
        <v>0</v>
      </c>
    </row>
    <row r="110" spans="6:37" x14ac:dyDescent="0.2">
      <c r="F110" s="103" t="str">
        <f>IF(Erfassung!K22="F",VLOOKUP(Erfassung!K$6,Berechnung!$F$29:$AB$33,ROW()-93,FALSE),"")</f>
        <v/>
      </c>
      <c r="G110" s="103" t="str">
        <f>IF(Erfassung!L22="F",VLOOKUP(Erfassung!L$6,Berechnung!$F$29:$AB$33,ROW()-93,FALSE),"")</f>
        <v/>
      </c>
      <c r="H110" s="103" t="str">
        <f>IF(Erfassung!M22="F",VLOOKUP(Erfassung!M$6,Berechnung!$F$29:$AB$33,ROW()-93,FALSE),"")</f>
        <v/>
      </c>
      <c r="I110" s="103" t="str">
        <f>IF(Erfassung!N22="F",VLOOKUP(Erfassung!N$6,Berechnung!$F$29:$AB$33,ROW()-93,FALSE),"")</f>
        <v/>
      </c>
      <c r="J110" s="103" t="str">
        <f>IF(Erfassung!O22="F",VLOOKUP(Erfassung!O$6,Berechnung!$F$29:$AB$33,ROW()-93,FALSE),"")</f>
        <v/>
      </c>
      <c r="K110" s="103" t="str">
        <f>IF(Erfassung!P22="F",VLOOKUP(Erfassung!P$6,Berechnung!$F$29:$AB$33,ROW()-93,FALSE),"")</f>
        <v/>
      </c>
      <c r="L110" s="103" t="str">
        <f>IF(Erfassung!Q22="F",VLOOKUP(Erfassung!Q$6,Berechnung!$F$29:$AB$33,ROW()-93,FALSE),"")</f>
        <v/>
      </c>
      <c r="M110" s="103" t="str">
        <f>IF(Erfassung!R22="F",VLOOKUP(Erfassung!R$6,Berechnung!$F$29:$AB$33,ROW()-93,FALSE),"")</f>
        <v/>
      </c>
      <c r="N110" s="103" t="str">
        <f>IF(Erfassung!S22="F",VLOOKUP(Erfassung!S$6,Berechnung!$F$29:$AB$33,ROW()-93,FALSE),"")</f>
        <v/>
      </c>
      <c r="O110" s="103" t="str">
        <f>IF(Erfassung!T22="F",VLOOKUP(Erfassung!T$6,Berechnung!$F$29:$AB$33,ROW()-93,FALSE),"")</f>
        <v/>
      </c>
      <c r="P110" s="103" t="str">
        <f>IF(Erfassung!U22="F",VLOOKUP(Erfassung!U$6,Berechnung!$F$29:$AB$33,ROW()-93,FALSE),"")</f>
        <v/>
      </c>
      <c r="Q110" s="103" t="str">
        <f>IF(Erfassung!V22="F",VLOOKUP(Erfassung!V$6,Berechnung!$F$29:$AB$33,ROW()-93,FALSE),"")</f>
        <v/>
      </c>
      <c r="R110" s="103" t="str">
        <f>IF(Erfassung!W22="F",VLOOKUP(Erfassung!W$6,Berechnung!$F$29:$AB$33,ROW()-93,FALSE),"")</f>
        <v/>
      </c>
      <c r="S110" s="103" t="str">
        <f>IF(Erfassung!X22="F",VLOOKUP(Erfassung!X$6,Berechnung!$F$29:$AB$33,ROW()-93,FALSE),"")</f>
        <v/>
      </c>
      <c r="T110" s="103" t="str">
        <f>IF(Erfassung!Y22="F",VLOOKUP(Erfassung!Y$6,Berechnung!$F$29:$AB$33,ROW()-93,FALSE),"")</f>
        <v/>
      </c>
      <c r="U110" s="103" t="str">
        <f>IF(Erfassung!Z22="F",VLOOKUP(Erfassung!Z$6,Berechnung!$F$29:$AB$33,ROW()-93,FALSE),"")</f>
        <v/>
      </c>
      <c r="V110" s="103" t="str">
        <f>IF(Erfassung!AA22="F",VLOOKUP(Erfassung!AA$6,Berechnung!$F$29:$AB$33,ROW()-93,FALSE),"")</f>
        <v/>
      </c>
      <c r="W110" s="103" t="str">
        <f>IF(Erfassung!AB22="F",VLOOKUP(Erfassung!AB$6,Berechnung!$F$29:$AB$33,ROW()-93,FALSE),"")</f>
        <v/>
      </c>
      <c r="X110" s="103" t="str">
        <f>IF(Erfassung!AC22="F",VLOOKUP(Erfassung!AC$6,Berechnung!$F$29:$AB$33,ROW()-93,FALSE),"")</f>
        <v/>
      </c>
      <c r="Y110" s="103" t="str">
        <f>IF(Erfassung!AD22="F",VLOOKUP(Erfassung!AD$6,Berechnung!$F$29:$AB$33,ROW()-93,FALSE),"")</f>
        <v/>
      </c>
      <c r="Z110" s="103" t="str">
        <f>IF(Erfassung!AE22="F",VLOOKUP(Erfassung!AE$6,Berechnung!$F$29:$AB$33,ROW()-93,FALSE),"")</f>
        <v/>
      </c>
      <c r="AA110" s="103" t="str">
        <f>IF(Erfassung!AF22="F",VLOOKUP(Erfassung!AF$6,Berechnung!$F$29:$AB$33,ROW()-93,FALSE),"")</f>
        <v/>
      </c>
      <c r="AB110" s="103" t="str">
        <f>IF(Erfassung!AG22="F",VLOOKUP(Erfassung!AG$6,Berechnung!$F$29:$AB$33,ROW()-93,FALSE),"")</f>
        <v/>
      </c>
      <c r="AC110" s="103" t="str">
        <f>IF(Erfassung!AH22="F",VLOOKUP(Erfassung!AH$6,Berechnung!$F$29:$AB$33,ROW()-93,FALSE),"")</f>
        <v/>
      </c>
      <c r="AD110" s="103" t="str">
        <f>IF(Erfassung!AI22="F",VLOOKUP(Erfassung!AI$6,Berechnung!$F$29:$AB$33,ROW()-93,FALSE),"")</f>
        <v/>
      </c>
      <c r="AE110" s="103" t="str">
        <f>IF(Erfassung!AJ22="F",VLOOKUP(Erfassung!AJ$6,Berechnung!$F$29:$AB$33,ROW()-93,FALSE),"")</f>
        <v/>
      </c>
      <c r="AF110" s="103" t="str">
        <f>IF(Erfassung!AK22="F",VLOOKUP(Erfassung!AK$6,Berechnung!$F$29:$AB$33,ROW()-93,FALSE),"")</f>
        <v/>
      </c>
      <c r="AG110" s="103" t="str">
        <f>IF(Erfassung!AL22="F",VLOOKUP(Erfassung!AL$6,Berechnung!$F$29:$AB$33,ROW()-93,FALSE),"")</f>
        <v/>
      </c>
      <c r="AH110" s="103" t="str">
        <f>IF(Erfassung!AM22="F",VLOOKUP(Erfassung!AM$6,Berechnung!$F$29:$AB$33,ROW()-93,FALSE),"")</f>
        <v/>
      </c>
      <c r="AI110" s="103" t="str">
        <f>IF(Erfassung!AN22="F",VLOOKUP(Erfassung!AN$6,Berechnung!$F$29:$AB$33,ROW()-93,FALSE),"")</f>
        <v/>
      </c>
      <c r="AJ110" s="103" t="str">
        <f>IF(Erfassung!AO22="F",VLOOKUP(Erfassung!AO$6,Berechnung!$F$29:$AB$33,ROW()-93,FALSE),"")</f>
        <v/>
      </c>
      <c r="AK110" s="104">
        <f t="shared" si="14"/>
        <v>0</v>
      </c>
    </row>
    <row r="111" spans="6:37" x14ac:dyDescent="0.2">
      <c r="F111" s="103" t="str">
        <f>IF(Erfassung!K23="F",VLOOKUP(Erfassung!K$6,Berechnung!$F$29:$AB$33,ROW()-93,FALSE),"")</f>
        <v/>
      </c>
      <c r="G111" s="103" t="str">
        <f>IF(Erfassung!L23="F",VLOOKUP(Erfassung!L$6,Berechnung!$F$29:$AB$33,ROW()-93,FALSE),"")</f>
        <v/>
      </c>
      <c r="H111" s="103" t="str">
        <f>IF(Erfassung!M23="F",VLOOKUP(Erfassung!M$6,Berechnung!$F$29:$AB$33,ROW()-93,FALSE),"")</f>
        <v/>
      </c>
      <c r="I111" s="103" t="str">
        <f>IF(Erfassung!N23="F",VLOOKUP(Erfassung!N$6,Berechnung!$F$29:$AB$33,ROW()-93,FALSE),"")</f>
        <v/>
      </c>
      <c r="J111" s="103" t="str">
        <f>IF(Erfassung!O23="F",VLOOKUP(Erfassung!O$6,Berechnung!$F$29:$AB$33,ROW()-93,FALSE),"")</f>
        <v/>
      </c>
      <c r="K111" s="103" t="str">
        <f>IF(Erfassung!P23="F",VLOOKUP(Erfassung!P$6,Berechnung!$F$29:$AB$33,ROW()-93,FALSE),"")</f>
        <v/>
      </c>
      <c r="L111" s="103" t="str">
        <f>IF(Erfassung!Q23="F",VLOOKUP(Erfassung!Q$6,Berechnung!$F$29:$AB$33,ROW()-93,FALSE),"")</f>
        <v/>
      </c>
      <c r="M111" s="103" t="str">
        <f>IF(Erfassung!R23="F",VLOOKUP(Erfassung!R$6,Berechnung!$F$29:$AB$33,ROW()-93,FALSE),"")</f>
        <v/>
      </c>
      <c r="N111" s="103" t="str">
        <f>IF(Erfassung!S23="F",VLOOKUP(Erfassung!S$6,Berechnung!$F$29:$AB$33,ROW()-93,FALSE),"")</f>
        <v/>
      </c>
      <c r="O111" s="103" t="str">
        <f>IF(Erfassung!T23="F",VLOOKUP(Erfassung!T$6,Berechnung!$F$29:$AB$33,ROW()-93,FALSE),"")</f>
        <v/>
      </c>
      <c r="P111" s="103" t="str">
        <f>IF(Erfassung!U23="F",VLOOKUP(Erfassung!U$6,Berechnung!$F$29:$AB$33,ROW()-93,FALSE),"")</f>
        <v/>
      </c>
      <c r="Q111" s="103" t="str">
        <f>IF(Erfassung!V23="F",VLOOKUP(Erfassung!V$6,Berechnung!$F$29:$AB$33,ROW()-93,FALSE),"")</f>
        <v/>
      </c>
      <c r="R111" s="103" t="str">
        <f>IF(Erfassung!W23="F",VLOOKUP(Erfassung!W$6,Berechnung!$F$29:$AB$33,ROW()-93,FALSE),"")</f>
        <v/>
      </c>
      <c r="S111" s="103" t="str">
        <f>IF(Erfassung!X23="F",VLOOKUP(Erfassung!X$6,Berechnung!$F$29:$AB$33,ROW()-93,FALSE),"")</f>
        <v/>
      </c>
      <c r="T111" s="103" t="str">
        <f>IF(Erfassung!Y23="F",VLOOKUP(Erfassung!Y$6,Berechnung!$F$29:$AB$33,ROW()-93,FALSE),"")</f>
        <v/>
      </c>
      <c r="U111" s="103" t="str">
        <f>IF(Erfassung!Z23="F",VLOOKUP(Erfassung!Z$6,Berechnung!$F$29:$AB$33,ROW()-93,FALSE),"")</f>
        <v/>
      </c>
      <c r="V111" s="103" t="str">
        <f>IF(Erfassung!AA23="F",VLOOKUP(Erfassung!AA$6,Berechnung!$F$29:$AB$33,ROW()-93,FALSE),"")</f>
        <v/>
      </c>
      <c r="W111" s="103" t="str">
        <f>IF(Erfassung!AB23="F",VLOOKUP(Erfassung!AB$6,Berechnung!$F$29:$AB$33,ROW()-93,FALSE),"")</f>
        <v/>
      </c>
      <c r="X111" s="103" t="str">
        <f>IF(Erfassung!AC23="F",VLOOKUP(Erfassung!AC$6,Berechnung!$F$29:$AB$33,ROW()-93,FALSE),"")</f>
        <v/>
      </c>
      <c r="Y111" s="103" t="str">
        <f>IF(Erfassung!AD23="F",VLOOKUP(Erfassung!AD$6,Berechnung!$F$29:$AB$33,ROW()-93,FALSE),"")</f>
        <v/>
      </c>
      <c r="Z111" s="103" t="str">
        <f>IF(Erfassung!AE23="F",VLOOKUP(Erfassung!AE$6,Berechnung!$F$29:$AB$33,ROW()-93,FALSE),"")</f>
        <v/>
      </c>
      <c r="AA111" s="103" t="str">
        <f>IF(Erfassung!AF23="F",VLOOKUP(Erfassung!AF$6,Berechnung!$F$29:$AB$33,ROW()-93,FALSE),"")</f>
        <v/>
      </c>
      <c r="AB111" s="103" t="str">
        <f>IF(Erfassung!AG23="F",VLOOKUP(Erfassung!AG$6,Berechnung!$F$29:$AB$33,ROW()-93,FALSE),"")</f>
        <v/>
      </c>
      <c r="AC111" s="103" t="str">
        <f>IF(Erfassung!AH23="F",VLOOKUP(Erfassung!AH$6,Berechnung!$F$29:$AB$33,ROW()-93,FALSE),"")</f>
        <v/>
      </c>
      <c r="AD111" s="103" t="str">
        <f>IF(Erfassung!AI23="F",VLOOKUP(Erfassung!AI$6,Berechnung!$F$29:$AB$33,ROW()-93,FALSE),"")</f>
        <v/>
      </c>
      <c r="AE111" s="103" t="str">
        <f>IF(Erfassung!AJ23="F",VLOOKUP(Erfassung!AJ$6,Berechnung!$F$29:$AB$33,ROW()-93,FALSE),"")</f>
        <v/>
      </c>
      <c r="AF111" s="103" t="str">
        <f>IF(Erfassung!AK23="F",VLOOKUP(Erfassung!AK$6,Berechnung!$F$29:$AB$33,ROW()-93,FALSE),"")</f>
        <v/>
      </c>
      <c r="AG111" s="103" t="str">
        <f>IF(Erfassung!AL23="F",VLOOKUP(Erfassung!AL$6,Berechnung!$F$29:$AB$33,ROW()-93,FALSE),"")</f>
        <v/>
      </c>
      <c r="AH111" s="103" t="str">
        <f>IF(Erfassung!AM23="F",VLOOKUP(Erfassung!AM$6,Berechnung!$F$29:$AB$33,ROW()-93,FALSE),"")</f>
        <v/>
      </c>
      <c r="AI111" s="103" t="str">
        <f>IF(Erfassung!AN23="F",VLOOKUP(Erfassung!AN$6,Berechnung!$F$29:$AB$33,ROW()-93,FALSE),"")</f>
        <v/>
      </c>
      <c r="AJ111" s="103" t="str">
        <f>IF(Erfassung!AO23="F",VLOOKUP(Erfassung!AO$6,Berechnung!$F$29:$AB$33,ROW()-93,FALSE),"")</f>
        <v/>
      </c>
      <c r="AK111" s="104">
        <f t="shared" si="14"/>
        <v>0</v>
      </c>
    </row>
    <row r="112" spans="6:37" x14ac:dyDescent="0.2">
      <c r="F112" s="103" t="str">
        <f>IF(Erfassung!K24="F",VLOOKUP(Erfassung!K$6,Berechnung!$F$29:$AB$33,ROW()-93,FALSE),"")</f>
        <v/>
      </c>
      <c r="G112" s="103" t="str">
        <f>IF(Erfassung!L24="F",VLOOKUP(Erfassung!L$6,Berechnung!$F$29:$AB$33,ROW()-93,FALSE),"")</f>
        <v/>
      </c>
      <c r="H112" s="103" t="str">
        <f>IF(Erfassung!M24="F",VLOOKUP(Erfassung!M$6,Berechnung!$F$29:$AB$33,ROW()-93,FALSE),"")</f>
        <v/>
      </c>
      <c r="I112" s="103" t="str">
        <f>IF(Erfassung!N24="F",VLOOKUP(Erfassung!N$6,Berechnung!$F$29:$AB$33,ROW()-93,FALSE),"")</f>
        <v/>
      </c>
      <c r="J112" s="103" t="str">
        <f>IF(Erfassung!O24="F",VLOOKUP(Erfassung!O$6,Berechnung!$F$29:$AB$33,ROW()-93,FALSE),"")</f>
        <v/>
      </c>
      <c r="K112" s="103" t="str">
        <f>IF(Erfassung!P24="F",VLOOKUP(Erfassung!P$6,Berechnung!$F$29:$AB$33,ROW()-93,FALSE),"")</f>
        <v/>
      </c>
      <c r="L112" s="103" t="str">
        <f>IF(Erfassung!Q24="F",VLOOKUP(Erfassung!Q$6,Berechnung!$F$29:$AB$33,ROW()-93,FALSE),"")</f>
        <v/>
      </c>
      <c r="M112" s="103" t="str">
        <f>IF(Erfassung!R24="F",VLOOKUP(Erfassung!R$6,Berechnung!$F$29:$AB$33,ROW()-93,FALSE),"")</f>
        <v/>
      </c>
      <c r="N112" s="103" t="str">
        <f>IF(Erfassung!S24="F",VLOOKUP(Erfassung!S$6,Berechnung!$F$29:$AB$33,ROW()-93,FALSE),"")</f>
        <v/>
      </c>
      <c r="O112" s="103" t="str">
        <f>IF(Erfassung!T24="F",VLOOKUP(Erfassung!T$6,Berechnung!$F$29:$AB$33,ROW()-93,FALSE),"")</f>
        <v/>
      </c>
      <c r="P112" s="103" t="str">
        <f>IF(Erfassung!U24="F",VLOOKUP(Erfassung!U$6,Berechnung!$F$29:$AB$33,ROW()-93,FALSE),"")</f>
        <v/>
      </c>
      <c r="Q112" s="103" t="str">
        <f>IF(Erfassung!V24="F",VLOOKUP(Erfassung!V$6,Berechnung!$F$29:$AB$33,ROW()-93,FALSE),"")</f>
        <v/>
      </c>
      <c r="R112" s="103" t="str">
        <f>IF(Erfassung!W24="F",VLOOKUP(Erfassung!W$6,Berechnung!$F$29:$AB$33,ROW()-93,FALSE),"")</f>
        <v/>
      </c>
      <c r="S112" s="103" t="str">
        <f>IF(Erfassung!X24="F",VLOOKUP(Erfassung!X$6,Berechnung!$F$29:$AB$33,ROW()-93,FALSE),"")</f>
        <v/>
      </c>
      <c r="T112" s="103" t="str">
        <f>IF(Erfassung!Y24="F",VLOOKUP(Erfassung!Y$6,Berechnung!$F$29:$AB$33,ROW()-93,FALSE),"")</f>
        <v/>
      </c>
      <c r="U112" s="103" t="str">
        <f>IF(Erfassung!Z24="F",VLOOKUP(Erfassung!Z$6,Berechnung!$F$29:$AB$33,ROW()-93,FALSE),"")</f>
        <v/>
      </c>
      <c r="V112" s="103" t="str">
        <f>IF(Erfassung!AA24="F",VLOOKUP(Erfassung!AA$6,Berechnung!$F$29:$AB$33,ROW()-93,FALSE),"")</f>
        <v/>
      </c>
      <c r="W112" s="103" t="str">
        <f>IF(Erfassung!AB24="F",VLOOKUP(Erfassung!AB$6,Berechnung!$F$29:$AB$33,ROW()-93,FALSE),"")</f>
        <v/>
      </c>
      <c r="X112" s="103" t="str">
        <f>IF(Erfassung!AC24="F",VLOOKUP(Erfassung!AC$6,Berechnung!$F$29:$AB$33,ROW()-93,FALSE),"")</f>
        <v/>
      </c>
      <c r="Y112" s="103" t="str">
        <f>IF(Erfassung!AD24="F",VLOOKUP(Erfassung!AD$6,Berechnung!$F$29:$AB$33,ROW()-93,FALSE),"")</f>
        <v/>
      </c>
      <c r="Z112" s="103" t="str">
        <f>IF(Erfassung!AE24="F",VLOOKUP(Erfassung!AE$6,Berechnung!$F$29:$AB$33,ROW()-93,FALSE),"")</f>
        <v/>
      </c>
      <c r="AA112" s="103" t="str">
        <f>IF(Erfassung!AF24="F",VLOOKUP(Erfassung!AF$6,Berechnung!$F$29:$AB$33,ROW()-93,FALSE),"")</f>
        <v/>
      </c>
      <c r="AB112" s="103" t="str">
        <f>IF(Erfassung!AG24="F",VLOOKUP(Erfassung!AG$6,Berechnung!$F$29:$AB$33,ROW()-93,FALSE),"")</f>
        <v/>
      </c>
      <c r="AC112" s="103" t="str">
        <f>IF(Erfassung!AH24="F",VLOOKUP(Erfassung!AH$6,Berechnung!$F$29:$AB$33,ROW()-93,FALSE),"")</f>
        <v/>
      </c>
      <c r="AD112" s="103" t="str">
        <f>IF(Erfassung!AI24="F",VLOOKUP(Erfassung!AI$6,Berechnung!$F$29:$AB$33,ROW()-93,FALSE),"")</f>
        <v/>
      </c>
      <c r="AE112" s="103" t="str">
        <f>IF(Erfassung!AJ24="F",VLOOKUP(Erfassung!AJ$6,Berechnung!$F$29:$AB$33,ROW()-93,FALSE),"")</f>
        <v/>
      </c>
      <c r="AF112" s="103" t="str">
        <f>IF(Erfassung!AK24="F",VLOOKUP(Erfassung!AK$6,Berechnung!$F$29:$AB$33,ROW()-93,FALSE),"")</f>
        <v/>
      </c>
      <c r="AG112" s="103" t="str">
        <f>IF(Erfassung!AL24="F",VLOOKUP(Erfassung!AL$6,Berechnung!$F$29:$AB$33,ROW()-93,FALSE),"")</f>
        <v/>
      </c>
      <c r="AH112" s="103" t="str">
        <f>IF(Erfassung!AM24="F",VLOOKUP(Erfassung!AM$6,Berechnung!$F$29:$AB$33,ROW()-93,FALSE),"")</f>
        <v/>
      </c>
      <c r="AI112" s="103" t="str">
        <f>IF(Erfassung!AN24="F",VLOOKUP(Erfassung!AN$6,Berechnung!$F$29:$AB$33,ROW()-93,FALSE),"")</f>
        <v/>
      </c>
      <c r="AJ112" s="103" t="str">
        <f>IF(Erfassung!AO24="F",VLOOKUP(Erfassung!AO$6,Berechnung!$F$29:$AB$33,ROW()-93,FALSE),"")</f>
        <v/>
      </c>
      <c r="AK112" s="104">
        <f t="shared" si="14"/>
        <v>0</v>
      </c>
    </row>
    <row r="113" spans="6:37" x14ac:dyDescent="0.2">
      <c r="F113" s="103" t="str">
        <f>IF(Erfassung!K25="F",VLOOKUP(Erfassung!K$6,Berechnung!$F$29:$AB$33,ROW()-93,FALSE),"")</f>
        <v/>
      </c>
      <c r="G113" s="103" t="str">
        <f>IF(Erfassung!L25="F",VLOOKUP(Erfassung!L$6,Berechnung!$F$29:$AB$33,ROW()-93,FALSE),"")</f>
        <v/>
      </c>
      <c r="H113" s="103" t="str">
        <f>IF(Erfassung!M25="F",VLOOKUP(Erfassung!M$6,Berechnung!$F$29:$AB$33,ROW()-93,FALSE),"")</f>
        <v/>
      </c>
      <c r="I113" s="103" t="str">
        <f>IF(Erfassung!N25="F",VLOOKUP(Erfassung!N$6,Berechnung!$F$29:$AB$33,ROW()-93,FALSE),"")</f>
        <v/>
      </c>
      <c r="J113" s="103" t="str">
        <f>IF(Erfassung!O25="F",VLOOKUP(Erfassung!O$6,Berechnung!$F$29:$AB$33,ROW()-93,FALSE),"")</f>
        <v/>
      </c>
      <c r="K113" s="103" t="str">
        <f>IF(Erfassung!P25="F",VLOOKUP(Erfassung!P$6,Berechnung!$F$29:$AB$33,ROW()-93,FALSE),"")</f>
        <v/>
      </c>
      <c r="L113" s="103" t="str">
        <f>IF(Erfassung!Q25="F",VLOOKUP(Erfassung!Q$6,Berechnung!$F$29:$AB$33,ROW()-93,FALSE),"")</f>
        <v/>
      </c>
      <c r="M113" s="103" t="str">
        <f>IF(Erfassung!R25="F",VLOOKUP(Erfassung!R$6,Berechnung!$F$29:$AB$33,ROW()-93,FALSE),"")</f>
        <v/>
      </c>
      <c r="N113" s="103" t="str">
        <f>IF(Erfassung!S25="F",VLOOKUP(Erfassung!S$6,Berechnung!$F$29:$AB$33,ROW()-93,FALSE),"")</f>
        <v/>
      </c>
      <c r="O113" s="103" t="str">
        <f>IF(Erfassung!T25="F",VLOOKUP(Erfassung!T$6,Berechnung!$F$29:$AB$33,ROW()-93,FALSE),"")</f>
        <v/>
      </c>
      <c r="P113" s="103" t="str">
        <f>IF(Erfassung!U25="F",VLOOKUP(Erfassung!U$6,Berechnung!$F$29:$AB$33,ROW()-93,FALSE),"")</f>
        <v/>
      </c>
      <c r="Q113" s="103" t="str">
        <f>IF(Erfassung!V25="F",VLOOKUP(Erfassung!V$6,Berechnung!$F$29:$AB$33,ROW()-93,FALSE),"")</f>
        <v/>
      </c>
      <c r="R113" s="103" t="str">
        <f>IF(Erfassung!W25="F",VLOOKUP(Erfassung!W$6,Berechnung!$F$29:$AB$33,ROW()-93,FALSE),"")</f>
        <v/>
      </c>
      <c r="S113" s="103" t="str">
        <f>IF(Erfassung!X25="F",VLOOKUP(Erfassung!X$6,Berechnung!$F$29:$AB$33,ROW()-93,FALSE),"")</f>
        <v/>
      </c>
      <c r="T113" s="103" t="str">
        <f>IF(Erfassung!Y25="F",VLOOKUP(Erfassung!Y$6,Berechnung!$F$29:$AB$33,ROW()-93,FALSE),"")</f>
        <v/>
      </c>
      <c r="U113" s="103" t="str">
        <f>IF(Erfassung!Z25="F",VLOOKUP(Erfassung!Z$6,Berechnung!$F$29:$AB$33,ROW()-93,FALSE),"")</f>
        <v/>
      </c>
      <c r="V113" s="103" t="str">
        <f>IF(Erfassung!AA25="F",VLOOKUP(Erfassung!AA$6,Berechnung!$F$29:$AB$33,ROW()-93,FALSE),"")</f>
        <v/>
      </c>
      <c r="W113" s="103" t="str">
        <f>IF(Erfassung!AB25="F",VLOOKUP(Erfassung!AB$6,Berechnung!$F$29:$AB$33,ROW()-93,FALSE),"")</f>
        <v/>
      </c>
      <c r="X113" s="103" t="str">
        <f>IF(Erfassung!AC25="F",VLOOKUP(Erfassung!AC$6,Berechnung!$F$29:$AB$33,ROW()-93,FALSE),"")</f>
        <v/>
      </c>
      <c r="Y113" s="103" t="str">
        <f>IF(Erfassung!AD25="F",VLOOKUP(Erfassung!AD$6,Berechnung!$F$29:$AB$33,ROW()-93,FALSE),"")</f>
        <v/>
      </c>
      <c r="Z113" s="103" t="str">
        <f>IF(Erfassung!AE25="F",VLOOKUP(Erfassung!AE$6,Berechnung!$F$29:$AB$33,ROW()-93,FALSE),"")</f>
        <v/>
      </c>
      <c r="AA113" s="103" t="str">
        <f>IF(Erfassung!AF25="F",VLOOKUP(Erfassung!AF$6,Berechnung!$F$29:$AB$33,ROW()-93,FALSE),"")</f>
        <v/>
      </c>
      <c r="AB113" s="103" t="str">
        <f>IF(Erfassung!AG25="F",VLOOKUP(Erfassung!AG$6,Berechnung!$F$29:$AB$33,ROW()-93,FALSE),"")</f>
        <v/>
      </c>
      <c r="AC113" s="103" t="str">
        <f>IF(Erfassung!AH25="F",VLOOKUP(Erfassung!AH$6,Berechnung!$F$29:$AB$33,ROW()-93,FALSE),"")</f>
        <v/>
      </c>
      <c r="AD113" s="103" t="str">
        <f>IF(Erfassung!AI25="F",VLOOKUP(Erfassung!AI$6,Berechnung!$F$29:$AB$33,ROW()-93,FALSE),"")</f>
        <v/>
      </c>
      <c r="AE113" s="103" t="str">
        <f>IF(Erfassung!AJ25="F",VLOOKUP(Erfassung!AJ$6,Berechnung!$F$29:$AB$33,ROW()-93,FALSE),"")</f>
        <v/>
      </c>
      <c r="AF113" s="103" t="str">
        <f>IF(Erfassung!AK25="F",VLOOKUP(Erfassung!AK$6,Berechnung!$F$29:$AB$33,ROW()-93,FALSE),"")</f>
        <v/>
      </c>
      <c r="AG113" s="103" t="str">
        <f>IF(Erfassung!AL25="F",VLOOKUP(Erfassung!AL$6,Berechnung!$F$29:$AB$33,ROW()-93,FALSE),"")</f>
        <v/>
      </c>
      <c r="AH113" s="103" t="str">
        <f>IF(Erfassung!AM25="F",VLOOKUP(Erfassung!AM$6,Berechnung!$F$29:$AB$33,ROW()-93,FALSE),"")</f>
        <v/>
      </c>
      <c r="AI113" s="103" t="str">
        <f>IF(Erfassung!AN25="F",VLOOKUP(Erfassung!AN$6,Berechnung!$F$29:$AB$33,ROW()-93,FALSE),"")</f>
        <v/>
      </c>
      <c r="AJ113" s="103" t="str">
        <f>IF(Erfassung!AO25="F",VLOOKUP(Erfassung!AO$6,Berechnung!$F$29:$AB$33,ROW()-93,FALSE),"")</f>
        <v/>
      </c>
      <c r="AK113" s="104">
        <f t="shared" si="14"/>
        <v>0</v>
      </c>
    </row>
    <row r="114" spans="6:37" x14ac:dyDescent="0.2">
      <c r="F114" s="103" t="str">
        <f>IF(Erfassung!K26="F",VLOOKUP(Erfassung!K$6,Berechnung!$F$29:$AB$33,ROW()-93,FALSE),"")</f>
        <v/>
      </c>
      <c r="G114" s="103" t="str">
        <f>IF(Erfassung!L26="F",VLOOKUP(Erfassung!L$6,Berechnung!$F$29:$AB$33,ROW()-93,FALSE),"")</f>
        <v/>
      </c>
      <c r="H114" s="103" t="str">
        <f>IF(Erfassung!M26="F",VLOOKUP(Erfassung!M$6,Berechnung!$F$29:$AB$33,ROW()-93,FALSE),"")</f>
        <v/>
      </c>
      <c r="I114" s="103" t="str">
        <f>IF(Erfassung!N26="F",VLOOKUP(Erfassung!N$6,Berechnung!$F$29:$AB$33,ROW()-93,FALSE),"")</f>
        <v/>
      </c>
      <c r="J114" s="103" t="str">
        <f>IF(Erfassung!O26="F",VLOOKUP(Erfassung!O$6,Berechnung!$F$29:$AB$33,ROW()-93,FALSE),"")</f>
        <v/>
      </c>
      <c r="K114" s="103" t="str">
        <f>IF(Erfassung!P26="F",VLOOKUP(Erfassung!P$6,Berechnung!$F$29:$AB$33,ROW()-93,FALSE),"")</f>
        <v/>
      </c>
      <c r="L114" s="103" t="str">
        <f>IF(Erfassung!Q26="F",VLOOKUP(Erfassung!Q$6,Berechnung!$F$29:$AB$33,ROW()-93,FALSE),"")</f>
        <v/>
      </c>
      <c r="M114" s="103" t="str">
        <f>IF(Erfassung!R26="F",VLOOKUP(Erfassung!R$6,Berechnung!$F$29:$AB$33,ROW()-93,FALSE),"")</f>
        <v/>
      </c>
      <c r="N114" s="103" t="str">
        <f>IF(Erfassung!S26="F",VLOOKUP(Erfassung!S$6,Berechnung!$F$29:$AB$33,ROW()-93,FALSE),"")</f>
        <v/>
      </c>
      <c r="O114" s="103" t="str">
        <f>IF(Erfassung!T26="F",VLOOKUP(Erfassung!T$6,Berechnung!$F$29:$AB$33,ROW()-93,FALSE),"")</f>
        <v/>
      </c>
      <c r="P114" s="103" t="str">
        <f>IF(Erfassung!U26="F",VLOOKUP(Erfassung!U$6,Berechnung!$F$29:$AB$33,ROW()-93,FALSE),"")</f>
        <v/>
      </c>
      <c r="Q114" s="103" t="str">
        <f>IF(Erfassung!V26="F",VLOOKUP(Erfassung!V$6,Berechnung!$F$29:$AB$33,ROW()-93,FALSE),"")</f>
        <v/>
      </c>
      <c r="R114" s="103" t="str">
        <f>IF(Erfassung!W26="F",VLOOKUP(Erfassung!W$6,Berechnung!$F$29:$AB$33,ROW()-93,FALSE),"")</f>
        <v/>
      </c>
      <c r="S114" s="103" t="str">
        <f>IF(Erfassung!X26="F",VLOOKUP(Erfassung!X$6,Berechnung!$F$29:$AB$33,ROW()-93,FALSE),"")</f>
        <v/>
      </c>
      <c r="T114" s="103" t="str">
        <f>IF(Erfassung!Y26="F",VLOOKUP(Erfassung!Y$6,Berechnung!$F$29:$AB$33,ROW()-93,FALSE),"")</f>
        <v/>
      </c>
      <c r="U114" s="103" t="str">
        <f>IF(Erfassung!Z26="F",VLOOKUP(Erfassung!Z$6,Berechnung!$F$29:$AB$33,ROW()-93,FALSE),"")</f>
        <v/>
      </c>
      <c r="V114" s="103" t="str">
        <f>IF(Erfassung!AA26="F",VLOOKUP(Erfassung!AA$6,Berechnung!$F$29:$AB$33,ROW()-93,FALSE),"")</f>
        <v/>
      </c>
      <c r="W114" s="103" t="str">
        <f>IF(Erfassung!AB26="F",VLOOKUP(Erfassung!AB$6,Berechnung!$F$29:$AB$33,ROW()-93,FALSE),"")</f>
        <v/>
      </c>
      <c r="X114" s="103" t="str">
        <f>IF(Erfassung!AC26="F",VLOOKUP(Erfassung!AC$6,Berechnung!$F$29:$AB$33,ROW()-93,FALSE),"")</f>
        <v/>
      </c>
      <c r="Y114" s="103" t="str">
        <f>IF(Erfassung!AD26="F",VLOOKUP(Erfassung!AD$6,Berechnung!$F$29:$AB$33,ROW()-93,FALSE),"")</f>
        <v/>
      </c>
      <c r="Z114" s="103" t="str">
        <f>IF(Erfassung!AE26="F",VLOOKUP(Erfassung!AE$6,Berechnung!$F$29:$AB$33,ROW()-93,FALSE),"")</f>
        <v/>
      </c>
      <c r="AA114" s="103" t="str">
        <f>IF(Erfassung!AF26="F",VLOOKUP(Erfassung!AF$6,Berechnung!$F$29:$AB$33,ROW()-93,FALSE),"")</f>
        <v/>
      </c>
      <c r="AB114" s="103" t="str">
        <f>IF(Erfassung!AG26="F",VLOOKUP(Erfassung!AG$6,Berechnung!$F$29:$AB$33,ROW()-93,FALSE),"")</f>
        <v/>
      </c>
      <c r="AC114" s="103" t="str">
        <f>IF(Erfassung!AH26="F",VLOOKUP(Erfassung!AH$6,Berechnung!$F$29:$AB$33,ROW()-93,FALSE),"")</f>
        <v/>
      </c>
      <c r="AD114" s="103" t="str">
        <f>IF(Erfassung!AI26="F",VLOOKUP(Erfassung!AI$6,Berechnung!$F$29:$AB$33,ROW()-93,FALSE),"")</f>
        <v/>
      </c>
      <c r="AE114" s="103" t="str">
        <f>IF(Erfassung!AJ26="F",VLOOKUP(Erfassung!AJ$6,Berechnung!$F$29:$AB$33,ROW()-93,FALSE),"")</f>
        <v/>
      </c>
      <c r="AF114" s="103" t="str">
        <f>IF(Erfassung!AK26="F",VLOOKUP(Erfassung!AK$6,Berechnung!$F$29:$AB$33,ROW()-93,FALSE),"")</f>
        <v/>
      </c>
      <c r="AG114" s="103" t="str">
        <f>IF(Erfassung!AL26="F",VLOOKUP(Erfassung!AL$6,Berechnung!$F$29:$AB$33,ROW()-93,FALSE),"")</f>
        <v/>
      </c>
      <c r="AH114" s="103" t="str">
        <f>IF(Erfassung!AM26="F",VLOOKUP(Erfassung!AM$6,Berechnung!$F$29:$AB$33,ROW()-93,FALSE),"")</f>
        <v/>
      </c>
      <c r="AI114" s="103" t="str">
        <f>IF(Erfassung!AN26="F",VLOOKUP(Erfassung!AN$6,Berechnung!$F$29:$AB$33,ROW()-93,FALSE),"")</f>
        <v/>
      </c>
      <c r="AJ114" s="103" t="str">
        <f>IF(Erfassung!AO26="F",VLOOKUP(Erfassung!AO$6,Berechnung!$F$29:$AB$33,ROW()-93,FALSE),"")</f>
        <v/>
      </c>
      <c r="AK114" s="104">
        <f t="shared" si="14"/>
        <v>0</v>
      </c>
    </row>
    <row r="115" spans="6:37" x14ac:dyDescent="0.2">
      <c r="F115" s="103" t="str">
        <f>IF(Erfassung!K27="F",VLOOKUP(Erfassung!K$6,Berechnung!$F$29:$AB$33,ROW()-93,FALSE),"")</f>
        <v/>
      </c>
      <c r="G115" s="103" t="str">
        <f>IF(Erfassung!L27="F",VLOOKUP(Erfassung!L$6,Berechnung!$F$29:$AB$33,ROW()-93,FALSE),"")</f>
        <v/>
      </c>
      <c r="H115" s="103" t="str">
        <f>IF(Erfassung!M27="F",VLOOKUP(Erfassung!M$6,Berechnung!$F$29:$AB$33,ROW()-93,FALSE),"")</f>
        <v/>
      </c>
      <c r="I115" s="103" t="str">
        <f>IF(Erfassung!N27="F",VLOOKUP(Erfassung!N$6,Berechnung!$F$29:$AB$33,ROW()-93,FALSE),"")</f>
        <v/>
      </c>
      <c r="J115" s="103" t="str">
        <f>IF(Erfassung!O27="F",VLOOKUP(Erfassung!O$6,Berechnung!$F$29:$AB$33,ROW()-93,FALSE),"")</f>
        <v/>
      </c>
      <c r="K115" s="103" t="str">
        <f>IF(Erfassung!P27="F",VLOOKUP(Erfassung!P$6,Berechnung!$F$29:$AB$33,ROW()-93,FALSE),"")</f>
        <v/>
      </c>
      <c r="L115" s="103" t="str">
        <f>IF(Erfassung!Q27="F",VLOOKUP(Erfassung!Q$6,Berechnung!$F$29:$AB$33,ROW()-93,FALSE),"")</f>
        <v/>
      </c>
      <c r="M115" s="103" t="str">
        <f>IF(Erfassung!R27="F",VLOOKUP(Erfassung!R$6,Berechnung!$F$29:$AB$33,ROW()-93,FALSE),"")</f>
        <v/>
      </c>
      <c r="N115" s="103" t="str">
        <f>IF(Erfassung!S27="F",VLOOKUP(Erfassung!S$6,Berechnung!$F$29:$AB$33,ROW()-93,FALSE),"")</f>
        <v/>
      </c>
      <c r="O115" s="103" t="str">
        <f>IF(Erfassung!T27="F",VLOOKUP(Erfassung!T$6,Berechnung!$F$29:$AB$33,ROW()-93,FALSE),"")</f>
        <v/>
      </c>
      <c r="P115" s="103" t="str">
        <f>IF(Erfassung!U27="F",VLOOKUP(Erfassung!U$6,Berechnung!$F$29:$AB$33,ROW()-93,FALSE),"")</f>
        <v/>
      </c>
      <c r="Q115" s="103" t="str">
        <f>IF(Erfassung!V27="F",VLOOKUP(Erfassung!V$6,Berechnung!$F$29:$AB$33,ROW()-93,FALSE),"")</f>
        <v/>
      </c>
      <c r="R115" s="103" t="str">
        <f>IF(Erfassung!W27="F",VLOOKUP(Erfassung!W$6,Berechnung!$F$29:$AB$33,ROW()-93,FALSE),"")</f>
        <v/>
      </c>
      <c r="S115" s="103" t="str">
        <f>IF(Erfassung!X27="F",VLOOKUP(Erfassung!X$6,Berechnung!$F$29:$AB$33,ROW()-93,FALSE),"")</f>
        <v/>
      </c>
      <c r="T115" s="103" t="str">
        <f>IF(Erfassung!Y27="F",VLOOKUP(Erfassung!Y$6,Berechnung!$F$29:$AB$33,ROW()-93,FALSE),"")</f>
        <v/>
      </c>
      <c r="U115" s="103" t="str">
        <f>IF(Erfassung!Z27="F",VLOOKUP(Erfassung!Z$6,Berechnung!$F$29:$AB$33,ROW()-93,FALSE),"")</f>
        <v/>
      </c>
      <c r="V115" s="103" t="str">
        <f>IF(Erfassung!AA27="F",VLOOKUP(Erfassung!AA$6,Berechnung!$F$29:$AB$33,ROW()-93,FALSE),"")</f>
        <v/>
      </c>
      <c r="W115" s="103" t="str">
        <f>IF(Erfassung!AB27="F",VLOOKUP(Erfassung!AB$6,Berechnung!$F$29:$AB$33,ROW()-93,FALSE),"")</f>
        <v/>
      </c>
      <c r="X115" s="103" t="str">
        <f>IF(Erfassung!AC27="F",VLOOKUP(Erfassung!AC$6,Berechnung!$F$29:$AB$33,ROW()-93,FALSE),"")</f>
        <v/>
      </c>
      <c r="Y115" s="103" t="str">
        <f>IF(Erfassung!AD27="F",VLOOKUP(Erfassung!AD$6,Berechnung!$F$29:$AB$33,ROW()-93,FALSE),"")</f>
        <v/>
      </c>
      <c r="Z115" s="103" t="str">
        <f>IF(Erfassung!AE27="F",VLOOKUP(Erfassung!AE$6,Berechnung!$F$29:$AB$33,ROW()-93,FALSE),"")</f>
        <v/>
      </c>
      <c r="AA115" s="103" t="str">
        <f>IF(Erfassung!AF27="F",VLOOKUP(Erfassung!AF$6,Berechnung!$F$29:$AB$33,ROW()-93,FALSE),"")</f>
        <v/>
      </c>
      <c r="AB115" s="103" t="str">
        <f>IF(Erfassung!AG27="F",VLOOKUP(Erfassung!AG$6,Berechnung!$F$29:$AB$33,ROW()-93,FALSE),"")</f>
        <v/>
      </c>
      <c r="AC115" s="103" t="str">
        <f>IF(Erfassung!AH27="F",VLOOKUP(Erfassung!AH$6,Berechnung!$F$29:$AB$33,ROW()-93,FALSE),"")</f>
        <v/>
      </c>
      <c r="AD115" s="103" t="str">
        <f>IF(Erfassung!AI27="F",VLOOKUP(Erfassung!AI$6,Berechnung!$F$29:$AB$33,ROW()-93,FALSE),"")</f>
        <v/>
      </c>
      <c r="AE115" s="103" t="str">
        <f>IF(Erfassung!AJ27="F",VLOOKUP(Erfassung!AJ$6,Berechnung!$F$29:$AB$33,ROW()-93,FALSE),"")</f>
        <v/>
      </c>
      <c r="AF115" s="103" t="str">
        <f>IF(Erfassung!AK27="F",VLOOKUP(Erfassung!AK$6,Berechnung!$F$29:$AB$33,ROW()-93,FALSE),"")</f>
        <v/>
      </c>
      <c r="AG115" s="103" t="str">
        <f>IF(Erfassung!AL27="F",VLOOKUP(Erfassung!AL$6,Berechnung!$F$29:$AB$33,ROW()-93,FALSE),"")</f>
        <v/>
      </c>
      <c r="AH115" s="103" t="str">
        <f>IF(Erfassung!AM27="F",VLOOKUP(Erfassung!AM$6,Berechnung!$F$29:$AB$33,ROW()-93,FALSE),"")</f>
        <v/>
      </c>
      <c r="AI115" s="103" t="str">
        <f>IF(Erfassung!AN27="F",VLOOKUP(Erfassung!AN$6,Berechnung!$F$29:$AB$33,ROW()-93,FALSE),"")</f>
        <v/>
      </c>
      <c r="AJ115" s="103" t="str">
        <f>IF(Erfassung!AO27="F",VLOOKUP(Erfassung!AO$6,Berechnung!$F$29:$AB$33,ROW()-93,FALSE),"")</f>
        <v/>
      </c>
      <c r="AK115" s="104">
        <f t="shared" si="14"/>
        <v>0</v>
      </c>
    </row>
    <row r="116" spans="6:37" x14ac:dyDescent="0.2">
      <c r="F116" s="103" t="str">
        <f>IF(Erfassung!K28="F",VLOOKUP(Erfassung!K$6,Berechnung!$F$29:$AB$33,ROW()-93,FALSE),"")</f>
        <v/>
      </c>
      <c r="G116" s="103" t="str">
        <f>IF(Erfassung!L28="F",VLOOKUP(Erfassung!L$6,Berechnung!$F$29:$AB$33,ROW()-93,FALSE),"")</f>
        <v/>
      </c>
      <c r="H116" s="103" t="str">
        <f>IF(Erfassung!M28="F",VLOOKUP(Erfassung!M$6,Berechnung!$F$29:$AB$33,ROW()-93,FALSE),"")</f>
        <v/>
      </c>
      <c r="I116" s="103" t="str">
        <f>IF(Erfassung!N28="F",VLOOKUP(Erfassung!N$6,Berechnung!$F$29:$AB$33,ROW()-93,FALSE),"")</f>
        <v/>
      </c>
      <c r="J116" s="103" t="str">
        <f>IF(Erfassung!O28="F",VLOOKUP(Erfassung!O$6,Berechnung!$F$29:$AB$33,ROW()-93,FALSE),"")</f>
        <v/>
      </c>
      <c r="K116" s="103" t="str">
        <f>IF(Erfassung!P28="F",VLOOKUP(Erfassung!P$6,Berechnung!$F$29:$AB$33,ROW()-93,FALSE),"")</f>
        <v/>
      </c>
      <c r="L116" s="103" t="str">
        <f>IF(Erfassung!Q28="F",VLOOKUP(Erfassung!Q$6,Berechnung!$F$29:$AB$33,ROW()-93,FALSE),"")</f>
        <v/>
      </c>
      <c r="M116" s="103" t="str">
        <f>IF(Erfassung!R28="F",VLOOKUP(Erfassung!R$6,Berechnung!$F$29:$AB$33,ROW()-93,FALSE),"")</f>
        <v/>
      </c>
      <c r="N116" s="103" t="str">
        <f>IF(Erfassung!S28="F",VLOOKUP(Erfassung!S$6,Berechnung!$F$29:$AB$33,ROW()-93,FALSE),"")</f>
        <v/>
      </c>
      <c r="O116" s="103" t="str">
        <f>IF(Erfassung!T28="F",VLOOKUP(Erfassung!T$6,Berechnung!$F$29:$AB$33,ROW()-93,FALSE),"")</f>
        <v/>
      </c>
      <c r="P116" s="103" t="str">
        <f>IF(Erfassung!U28="F",VLOOKUP(Erfassung!U$6,Berechnung!$F$29:$AB$33,ROW()-93,FALSE),"")</f>
        <v/>
      </c>
      <c r="Q116" s="103" t="str">
        <f>IF(Erfassung!V28="F",VLOOKUP(Erfassung!V$6,Berechnung!$F$29:$AB$33,ROW()-93,FALSE),"")</f>
        <v/>
      </c>
      <c r="R116" s="103" t="str">
        <f>IF(Erfassung!W28="F",VLOOKUP(Erfassung!W$6,Berechnung!$F$29:$AB$33,ROW()-93,FALSE),"")</f>
        <v/>
      </c>
      <c r="S116" s="103" t="str">
        <f>IF(Erfassung!X28="F",VLOOKUP(Erfassung!X$6,Berechnung!$F$29:$AB$33,ROW()-93,FALSE),"")</f>
        <v/>
      </c>
      <c r="T116" s="103" t="str">
        <f>IF(Erfassung!Y28="F",VLOOKUP(Erfassung!Y$6,Berechnung!$F$29:$AB$33,ROW()-93,FALSE),"")</f>
        <v/>
      </c>
      <c r="U116" s="103" t="str">
        <f>IF(Erfassung!Z28="F",VLOOKUP(Erfassung!Z$6,Berechnung!$F$29:$AB$33,ROW()-93,FALSE),"")</f>
        <v/>
      </c>
      <c r="V116" s="103" t="str">
        <f>IF(Erfassung!AA28="F",VLOOKUP(Erfassung!AA$6,Berechnung!$F$29:$AB$33,ROW()-93,FALSE),"")</f>
        <v/>
      </c>
      <c r="W116" s="103" t="str">
        <f>IF(Erfassung!AB28="F",VLOOKUP(Erfassung!AB$6,Berechnung!$F$29:$AB$33,ROW()-93,FALSE),"")</f>
        <v/>
      </c>
      <c r="X116" s="103" t="str">
        <f>IF(Erfassung!AC28="F",VLOOKUP(Erfassung!AC$6,Berechnung!$F$29:$AB$33,ROW()-93,FALSE),"")</f>
        <v/>
      </c>
      <c r="Y116" s="103" t="str">
        <f>IF(Erfassung!AD28="F",VLOOKUP(Erfassung!AD$6,Berechnung!$F$29:$AB$33,ROW()-93,FALSE),"")</f>
        <v/>
      </c>
      <c r="Z116" s="103" t="str">
        <f>IF(Erfassung!AE28="F",VLOOKUP(Erfassung!AE$6,Berechnung!$F$29:$AB$33,ROW()-93,FALSE),"")</f>
        <v/>
      </c>
      <c r="AA116" s="103" t="str">
        <f>IF(Erfassung!AF28="F",VLOOKUP(Erfassung!AF$6,Berechnung!$F$29:$AB$33,ROW()-93,FALSE),"")</f>
        <v/>
      </c>
      <c r="AB116" s="103" t="str">
        <f>IF(Erfassung!AG28="F",VLOOKUP(Erfassung!AG$6,Berechnung!$F$29:$AB$33,ROW()-93,FALSE),"")</f>
        <v/>
      </c>
      <c r="AC116" s="103" t="str">
        <f>IF(Erfassung!AH28="F",VLOOKUP(Erfassung!AH$6,Berechnung!$F$29:$AB$33,ROW()-93,FALSE),"")</f>
        <v/>
      </c>
      <c r="AD116" s="103" t="str">
        <f>IF(Erfassung!AI28="F",VLOOKUP(Erfassung!AI$6,Berechnung!$F$29:$AB$33,ROW()-93,FALSE),"")</f>
        <v/>
      </c>
      <c r="AE116" s="103" t="str">
        <f>IF(Erfassung!AJ28="F",VLOOKUP(Erfassung!AJ$6,Berechnung!$F$29:$AB$33,ROW()-93,FALSE),"")</f>
        <v/>
      </c>
      <c r="AF116" s="103" t="str">
        <f>IF(Erfassung!AK28="F",VLOOKUP(Erfassung!AK$6,Berechnung!$F$29:$AB$33,ROW()-93,FALSE),"")</f>
        <v/>
      </c>
      <c r="AG116" s="103" t="str">
        <f>IF(Erfassung!AL28="F",VLOOKUP(Erfassung!AL$6,Berechnung!$F$29:$AB$33,ROW()-93,FALSE),"")</f>
        <v/>
      </c>
      <c r="AH116" s="103" t="str">
        <f>IF(Erfassung!AM28="F",VLOOKUP(Erfassung!AM$6,Berechnung!$F$29:$AB$33,ROW()-93,FALSE),"")</f>
        <v/>
      </c>
      <c r="AI116" s="103" t="str">
        <f>IF(Erfassung!AN28="F",VLOOKUP(Erfassung!AN$6,Berechnung!$F$29:$AB$33,ROW()-93,FALSE),"")</f>
        <v/>
      </c>
      <c r="AJ116" s="103" t="str">
        <f>IF(Erfassung!AO28="F",VLOOKUP(Erfassung!AO$6,Berechnung!$F$29:$AB$33,ROW()-93,FALSE),"")</f>
        <v/>
      </c>
      <c r="AK116" s="104">
        <f t="shared" si="14"/>
        <v>0</v>
      </c>
    </row>
  </sheetData>
  <sheetProtection algorithmName="SHA-512" hashValue="ZQ7wGKB7a7kRRNJUcMpv/rk2ENV3omNrnykTljIMmb1aRefJprVeHiF3q06H/49T/0gJFZucW0sPM2ZAZzuwuw==" saltValue="rSCxk9Dn9QOnB/5SP+gPfQ==" spinCount="100000" sheet="1" objects="1" scenarios="1" selectLockedCells="1"/>
  <customSheetViews>
    <customSheetView guid="{373DB9E7-01A5-4475-B1B2-DC1CB6E7F0F3}" topLeftCell="A25">
      <selection activeCell="R68" sqref="R68"/>
      <pageMargins left="0.78740157499999996" right="0.78740157499999996" top="0.984251969" bottom="0.984251969" header="0.4921259845" footer="0.4921259845"/>
      <headerFooter alignWithMargins="0"/>
    </customSheetView>
  </customSheetViews>
  <mergeCells count="4">
    <mergeCell ref="F2:AJ2"/>
    <mergeCell ref="F35:AJ35"/>
    <mergeCell ref="F63:AJ63"/>
    <mergeCell ref="F91:AJ9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048576" sqref="A1048576"/>
    </sheetView>
  </sheetViews>
  <sheetFormatPr baseColWidth="10" defaultColWidth="10.85546875" defaultRowHeight="15" x14ac:dyDescent="0.25"/>
  <cols>
    <col min="1" max="1" width="23.140625" style="81" bestFit="1" customWidth="1"/>
    <col min="2" max="2" width="17.5703125" style="82" bestFit="1" customWidth="1"/>
    <col min="3" max="3" width="6.7109375" style="82" bestFit="1" customWidth="1"/>
    <col min="4" max="17" width="5.5703125" style="82" customWidth="1"/>
    <col min="18" max="36" width="10" style="81" bestFit="1" customWidth="1"/>
    <col min="37" max="16384" width="10.85546875" style="81"/>
  </cols>
  <sheetData>
    <row r="1" spans="1:46" s="79" customFormat="1" x14ac:dyDescent="0.25">
      <c r="A1" s="79" t="s">
        <v>12</v>
      </c>
      <c r="B1" s="80" t="s">
        <v>53</v>
      </c>
      <c r="C1" s="80" t="s">
        <v>53</v>
      </c>
      <c r="D1" s="80" t="s">
        <v>53</v>
      </c>
      <c r="E1" s="80" t="s">
        <v>53</v>
      </c>
      <c r="F1" s="80" t="s">
        <v>53</v>
      </c>
      <c r="G1" s="80" t="s">
        <v>53</v>
      </c>
      <c r="H1" s="80" t="s">
        <v>53</v>
      </c>
      <c r="I1" s="80" t="s">
        <v>53</v>
      </c>
      <c r="J1" s="80" t="s">
        <v>53</v>
      </c>
      <c r="K1" s="80" t="s">
        <v>53</v>
      </c>
      <c r="L1" s="80" t="s">
        <v>53</v>
      </c>
      <c r="M1" s="80" t="s">
        <v>53</v>
      </c>
      <c r="N1" s="80" t="s">
        <v>53</v>
      </c>
      <c r="O1" s="80" t="s">
        <v>53</v>
      </c>
      <c r="P1" s="80" t="s">
        <v>53</v>
      </c>
      <c r="Q1" s="80" t="s">
        <v>53</v>
      </c>
      <c r="R1" s="79">
        <v>2022</v>
      </c>
      <c r="S1" s="79">
        <v>2023</v>
      </c>
      <c r="T1" s="79">
        <v>2024</v>
      </c>
      <c r="U1" s="79">
        <v>2025</v>
      </c>
      <c r="V1" s="79">
        <v>2026</v>
      </c>
      <c r="W1" s="79">
        <v>2027</v>
      </c>
      <c r="X1" s="79">
        <v>2028</v>
      </c>
      <c r="Y1" s="79">
        <v>2029</v>
      </c>
      <c r="Z1" s="79">
        <v>2030</v>
      </c>
      <c r="AA1" s="79">
        <v>2031</v>
      </c>
      <c r="AB1" s="79">
        <v>2032</v>
      </c>
      <c r="AC1" s="79">
        <v>2033</v>
      </c>
      <c r="AD1" s="79">
        <v>2034</v>
      </c>
      <c r="AE1" s="79">
        <v>2035</v>
      </c>
      <c r="AF1" s="79">
        <v>2036</v>
      </c>
      <c r="AG1" s="79">
        <v>2037</v>
      </c>
      <c r="AH1" s="79">
        <v>2038</v>
      </c>
      <c r="AI1" s="79">
        <v>2039</v>
      </c>
      <c r="AJ1" s="79">
        <v>2040</v>
      </c>
      <c r="AK1" s="79">
        <v>2041</v>
      </c>
      <c r="AL1" s="79">
        <v>2042</v>
      </c>
      <c r="AM1" s="79">
        <v>2043</v>
      </c>
      <c r="AN1" s="79">
        <v>2044</v>
      </c>
      <c r="AO1" s="79">
        <v>2045</v>
      </c>
      <c r="AP1" s="79">
        <v>2046</v>
      </c>
      <c r="AQ1" s="79">
        <v>2047</v>
      </c>
      <c r="AR1" s="79">
        <v>2048</v>
      </c>
      <c r="AS1" s="79">
        <v>2049</v>
      </c>
      <c r="AT1" s="79">
        <v>2050</v>
      </c>
    </row>
    <row r="2" spans="1:46" x14ac:dyDescent="0.25">
      <c r="A2" s="81" t="s">
        <v>54</v>
      </c>
      <c r="B2" s="82" t="s">
        <v>55</v>
      </c>
      <c r="R2" s="83">
        <f t="shared" ref="R2:AT2" si="0">DATE(R$1,3,8)</f>
        <v>44628</v>
      </c>
      <c r="S2" s="83">
        <f t="shared" si="0"/>
        <v>44993</v>
      </c>
      <c r="T2" s="83">
        <f t="shared" si="0"/>
        <v>45359</v>
      </c>
      <c r="U2" s="83">
        <f t="shared" si="0"/>
        <v>45724</v>
      </c>
      <c r="V2" s="83">
        <f t="shared" si="0"/>
        <v>46089</v>
      </c>
      <c r="W2" s="83">
        <f t="shared" si="0"/>
        <v>46454</v>
      </c>
      <c r="X2" s="83">
        <f t="shared" si="0"/>
        <v>46820</v>
      </c>
      <c r="Y2" s="83">
        <f t="shared" si="0"/>
        <v>47185</v>
      </c>
      <c r="Z2" s="83">
        <f t="shared" si="0"/>
        <v>47550</v>
      </c>
      <c r="AA2" s="83">
        <f t="shared" si="0"/>
        <v>47915</v>
      </c>
      <c r="AB2" s="83">
        <f t="shared" si="0"/>
        <v>48281</v>
      </c>
      <c r="AC2" s="83">
        <f t="shared" si="0"/>
        <v>48646</v>
      </c>
      <c r="AD2" s="83">
        <f t="shared" si="0"/>
        <v>49011</v>
      </c>
      <c r="AE2" s="83">
        <f t="shared" si="0"/>
        <v>49376</v>
      </c>
      <c r="AF2" s="83">
        <f t="shared" si="0"/>
        <v>49742</v>
      </c>
      <c r="AG2" s="83">
        <f t="shared" si="0"/>
        <v>50107</v>
      </c>
      <c r="AH2" s="83">
        <f t="shared" si="0"/>
        <v>50472</v>
      </c>
      <c r="AI2" s="83">
        <f t="shared" si="0"/>
        <v>50837</v>
      </c>
      <c r="AJ2" s="83">
        <f t="shared" si="0"/>
        <v>51203</v>
      </c>
      <c r="AK2" s="83">
        <f t="shared" si="0"/>
        <v>51568</v>
      </c>
      <c r="AL2" s="83">
        <f t="shared" si="0"/>
        <v>51933</v>
      </c>
      <c r="AM2" s="83">
        <f t="shared" si="0"/>
        <v>52298</v>
      </c>
      <c r="AN2" s="83">
        <f t="shared" si="0"/>
        <v>52664</v>
      </c>
      <c r="AO2" s="83">
        <f t="shared" si="0"/>
        <v>53029</v>
      </c>
      <c r="AP2" s="83">
        <f t="shared" si="0"/>
        <v>53394</v>
      </c>
      <c r="AQ2" s="83">
        <f t="shared" si="0"/>
        <v>53759</v>
      </c>
      <c r="AR2" s="83">
        <f t="shared" si="0"/>
        <v>54125</v>
      </c>
      <c r="AS2" s="83">
        <f t="shared" si="0"/>
        <v>54490</v>
      </c>
      <c r="AT2" s="83">
        <f t="shared" si="0"/>
        <v>54855</v>
      </c>
    </row>
    <row r="3" spans="1:46" ht="90" x14ac:dyDescent="0.25">
      <c r="A3" s="81" t="s">
        <v>56</v>
      </c>
      <c r="B3" s="82" t="s">
        <v>57</v>
      </c>
      <c r="C3" s="82" t="s">
        <v>58</v>
      </c>
      <c r="D3" s="82" t="s">
        <v>59</v>
      </c>
      <c r="E3" s="82" t="s">
        <v>60</v>
      </c>
      <c r="F3" s="82" t="s">
        <v>61</v>
      </c>
      <c r="G3" s="82" t="s">
        <v>62</v>
      </c>
      <c r="H3" s="82" t="s">
        <v>63</v>
      </c>
      <c r="I3" s="82" t="s">
        <v>64</v>
      </c>
      <c r="J3" s="82" t="s">
        <v>65</v>
      </c>
      <c r="R3" s="83">
        <f t="shared" ref="R3:AT3" si="1">DATE(R$1,1,1)</f>
        <v>44562</v>
      </c>
      <c r="S3" s="83">
        <f t="shared" si="1"/>
        <v>44927</v>
      </c>
      <c r="T3" s="83">
        <f t="shared" si="1"/>
        <v>45292</v>
      </c>
      <c r="U3" s="83">
        <f t="shared" si="1"/>
        <v>45658</v>
      </c>
      <c r="V3" s="83">
        <f t="shared" si="1"/>
        <v>46023</v>
      </c>
      <c r="W3" s="83">
        <f t="shared" si="1"/>
        <v>46388</v>
      </c>
      <c r="X3" s="83">
        <f t="shared" si="1"/>
        <v>46753</v>
      </c>
      <c r="Y3" s="83">
        <f t="shared" si="1"/>
        <v>47119</v>
      </c>
      <c r="Z3" s="83">
        <f t="shared" si="1"/>
        <v>47484</v>
      </c>
      <c r="AA3" s="83">
        <f t="shared" si="1"/>
        <v>47849</v>
      </c>
      <c r="AB3" s="83">
        <f t="shared" si="1"/>
        <v>48214</v>
      </c>
      <c r="AC3" s="83">
        <f t="shared" si="1"/>
        <v>48580</v>
      </c>
      <c r="AD3" s="83">
        <f t="shared" si="1"/>
        <v>48945</v>
      </c>
      <c r="AE3" s="83">
        <f t="shared" si="1"/>
        <v>49310</v>
      </c>
      <c r="AF3" s="83">
        <f t="shared" si="1"/>
        <v>49675</v>
      </c>
      <c r="AG3" s="83">
        <f t="shared" si="1"/>
        <v>50041</v>
      </c>
      <c r="AH3" s="83">
        <f t="shared" si="1"/>
        <v>50406</v>
      </c>
      <c r="AI3" s="83">
        <f t="shared" si="1"/>
        <v>50771</v>
      </c>
      <c r="AJ3" s="83">
        <f t="shared" si="1"/>
        <v>51136</v>
      </c>
      <c r="AK3" s="83">
        <f t="shared" si="1"/>
        <v>51502</v>
      </c>
      <c r="AL3" s="83">
        <f t="shared" si="1"/>
        <v>51867</v>
      </c>
      <c r="AM3" s="83">
        <f t="shared" si="1"/>
        <v>52232</v>
      </c>
      <c r="AN3" s="83">
        <f t="shared" si="1"/>
        <v>52597</v>
      </c>
      <c r="AO3" s="83">
        <f t="shared" si="1"/>
        <v>52963</v>
      </c>
      <c r="AP3" s="83">
        <f t="shared" si="1"/>
        <v>53328</v>
      </c>
      <c r="AQ3" s="83">
        <f t="shared" si="1"/>
        <v>53693</v>
      </c>
      <c r="AR3" s="83">
        <f t="shared" si="1"/>
        <v>54058</v>
      </c>
      <c r="AS3" s="83">
        <f t="shared" si="1"/>
        <v>54424</v>
      </c>
      <c r="AT3" s="83">
        <f t="shared" si="1"/>
        <v>54789</v>
      </c>
    </row>
    <row r="4" spans="1:46" x14ac:dyDescent="0.25">
      <c r="A4" s="81" t="s">
        <v>66</v>
      </c>
      <c r="B4" s="84" t="s">
        <v>67</v>
      </c>
      <c r="C4" s="81" t="s">
        <v>68</v>
      </c>
      <c r="D4" s="81" t="s">
        <v>55</v>
      </c>
      <c r="E4" s="81" t="s">
        <v>58</v>
      </c>
      <c r="F4" s="81" t="s">
        <v>63</v>
      </c>
      <c r="G4" s="81" t="s">
        <v>57</v>
      </c>
      <c r="H4" s="81" t="s">
        <v>69</v>
      </c>
      <c r="I4" s="81" t="s">
        <v>59</v>
      </c>
      <c r="J4" s="81" t="s">
        <v>70</v>
      </c>
      <c r="K4" s="81" t="s">
        <v>71</v>
      </c>
      <c r="L4" s="81" t="s">
        <v>72</v>
      </c>
      <c r="M4" s="81" t="s">
        <v>73</v>
      </c>
      <c r="N4" s="81" t="s">
        <v>60</v>
      </c>
      <c r="O4" s="81" t="s">
        <v>61</v>
      </c>
      <c r="P4" s="81" t="s">
        <v>74</v>
      </c>
      <c r="Q4" s="81" t="s">
        <v>62</v>
      </c>
      <c r="R4" s="83">
        <f t="shared" ref="R4:AT4" si="2">R$6-2</f>
        <v>44680</v>
      </c>
      <c r="S4" s="83">
        <f t="shared" si="2"/>
        <v>45045</v>
      </c>
      <c r="T4" s="83">
        <f t="shared" si="2"/>
        <v>45411</v>
      </c>
      <c r="U4" s="83">
        <f t="shared" si="2"/>
        <v>45776</v>
      </c>
      <c r="V4" s="83">
        <f t="shared" si="2"/>
        <v>46141</v>
      </c>
      <c r="W4" s="83">
        <f t="shared" si="2"/>
        <v>46506</v>
      </c>
      <c r="X4" s="83">
        <f t="shared" si="2"/>
        <v>46872</v>
      </c>
      <c r="Y4" s="83">
        <f t="shared" si="2"/>
        <v>47237</v>
      </c>
      <c r="Z4" s="83">
        <f t="shared" si="2"/>
        <v>47602</v>
      </c>
      <c r="AA4" s="83">
        <f t="shared" si="2"/>
        <v>47967</v>
      </c>
      <c r="AB4" s="83">
        <f t="shared" si="2"/>
        <v>48333</v>
      </c>
      <c r="AC4" s="83">
        <f t="shared" si="2"/>
        <v>48698</v>
      </c>
      <c r="AD4" s="83">
        <f t="shared" si="2"/>
        <v>49063</v>
      </c>
      <c r="AE4" s="83">
        <f t="shared" si="2"/>
        <v>49428</v>
      </c>
      <c r="AF4" s="83">
        <f t="shared" si="2"/>
        <v>49794</v>
      </c>
      <c r="AG4" s="83">
        <f t="shared" si="2"/>
        <v>50159</v>
      </c>
      <c r="AH4" s="83">
        <f t="shared" si="2"/>
        <v>50524</v>
      </c>
      <c r="AI4" s="83">
        <f t="shared" si="2"/>
        <v>50889</v>
      </c>
      <c r="AJ4" s="83">
        <f t="shared" si="2"/>
        <v>51255</v>
      </c>
      <c r="AK4" s="83">
        <f t="shared" si="2"/>
        <v>51620</v>
      </c>
      <c r="AL4" s="83">
        <f t="shared" si="2"/>
        <v>51985</v>
      </c>
      <c r="AM4" s="83">
        <f t="shared" si="2"/>
        <v>52350</v>
      </c>
      <c r="AN4" s="83">
        <f t="shared" si="2"/>
        <v>52716</v>
      </c>
      <c r="AO4" s="83">
        <f t="shared" si="2"/>
        <v>53081</v>
      </c>
      <c r="AP4" s="83">
        <f t="shared" si="2"/>
        <v>53446</v>
      </c>
      <c r="AQ4" s="83">
        <f t="shared" si="2"/>
        <v>53811</v>
      </c>
      <c r="AR4" s="83">
        <f t="shared" si="2"/>
        <v>54177</v>
      </c>
      <c r="AS4" s="83">
        <f t="shared" si="2"/>
        <v>54542</v>
      </c>
      <c r="AT4" s="83">
        <f t="shared" si="2"/>
        <v>54907</v>
      </c>
    </row>
    <row r="5" spans="1:46" x14ac:dyDescent="0.25">
      <c r="A5" s="81" t="s">
        <v>75</v>
      </c>
      <c r="B5" s="84" t="s">
        <v>67</v>
      </c>
      <c r="C5" s="81" t="s">
        <v>68</v>
      </c>
      <c r="D5" s="81" t="s">
        <v>55</v>
      </c>
      <c r="E5" s="81" t="s">
        <v>58</v>
      </c>
      <c r="F5" s="81" t="s">
        <v>63</v>
      </c>
      <c r="G5" s="81" t="s">
        <v>57</v>
      </c>
      <c r="H5" s="81" t="s">
        <v>69</v>
      </c>
      <c r="I5" s="81" t="s">
        <v>59</v>
      </c>
      <c r="J5" s="81" t="s">
        <v>70</v>
      </c>
      <c r="K5" s="81" t="s">
        <v>71</v>
      </c>
      <c r="L5" s="81" t="s">
        <v>72</v>
      </c>
      <c r="M5" s="81" t="s">
        <v>73</v>
      </c>
      <c r="N5" s="81" t="s">
        <v>60</v>
      </c>
      <c r="O5" s="81" t="s">
        <v>61</v>
      </c>
      <c r="P5" s="81" t="s">
        <v>74</v>
      </c>
      <c r="Q5" s="81" t="s">
        <v>62</v>
      </c>
      <c r="R5" s="83">
        <f t="shared" ref="R5:AT5" si="3">R$6+1</f>
        <v>44683</v>
      </c>
      <c r="S5" s="83">
        <f t="shared" si="3"/>
        <v>45048</v>
      </c>
      <c r="T5" s="83">
        <f t="shared" si="3"/>
        <v>45414</v>
      </c>
      <c r="U5" s="83">
        <f t="shared" si="3"/>
        <v>45779</v>
      </c>
      <c r="V5" s="83">
        <f t="shared" si="3"/>
        <v>46144</v>
      </c>
      <c r="W5" s="83">
        <f t="shared" si="3"/>
        <v>46509</v>
      </c>
      <c r="X5" s="83">
        <f t="shared" si="3"/>
        <v>46875</v>
      </c>
      <c r="Y5" s="83">
        <f t="shared" si="3"/>
        <v>47240</v>
      </c>
      <c r="Z5" s="83">
        <f t="shared" si="3"/>
        <v>47605</v>
      </c>
      <c r="AA5" s="83">
        <f t="shared" si="3"/>
        <v>47970</v>
      </c>
      <c r="AB5" s="83">
        <f t="shared" si="3"/>
        <v>48336</v>
      </c>
      <c r="AC5" s="83">
        <f t="shared" si="3"/>
        <v>48701</v>
      </c>
      <c r="AD5" s="83">
        <f t="shared" si="3"/>
        <v>49066</v>
      </c>
      <c r="AE5" s="83">
        <f t="shared" si="3"/>
        <v>49431</v>
      </c>
      <c r="AF5" s="83">
        <f t="shared" si="3"/>
        <v>49797</v>
      </c>
      <c r="AG5" s="83">
        <f t="shared" si="3"/>
        <v>50162</v>
      </c>
      <c r="AH5" s="83">
        <f t="shared" si="3"/>
        <v>50527</v>
      </c>
      <c r="AI5" s="83">
        <f t="shared" si="3"/>
        <v>50892</v>
      </c>
      <c r="AJ5" s="83">
        <f t="shared" si="3"/>
        <v>51258</v>
      </c>
      <c r="AK5" s="83">
        <f t="shared" si="3"/>
        <v>51623</v>
      </c>
      <c r="AL5" s="83">
        <f t="shared" si="3"/>
        <v>51988</v>
      </c>
      <c r="AM5" s="83">
        <f t="shared" si="3"/>
        <v>52353</v>
      </c>
      <c r="AN5" s="83">
        <f t="shared" si="3"/>
        <v>52719</v>
      </c>
      <c r="AO5" s="83">
        <f t="shared" si="3"/>
        <v>53084</v>
      </c>
      <c r="AP5" s="83">
        <f t="shared" si="3"/>
        <v>53449</v>
      </c>
      <c r="AQ5" s="83">
        <f t="shared" si="3"/>
        <v>53814</v>
      </c>
      <c r="AR5" s="83">
        <f t="shared" si="3"/>
        <v>54180</v>
      </c>
      <c r="AS5" s="83">
        <f t="shared" si="3"/>
        <v>54545</v>
      </c>
      <c r="AT5" s="83">
        <f t="shared" si="3"/>
        <v>54910</v>
      </c>
    </row>
    <row r="6" spans="1:46" x14ac:dyDescent="0.25">
      <c r="A6" s="81" t="s">
        <v>76</v>
      </c>
      <c r="B6" s="84" t="s">
        <v>67</v>
      </c>
      <c r="C6" s="81" t="s">
        <v>68</v>
      </c>
      <c r="D6" s="81" t="s">
        <v>55</v>
      </c>
      <c r="E6" s="81" t="s">
        <v>58</v>
      </c>
      <c r="F6" s="81" t="s">
        <v>63</v>
      </c>
      <c r="G6" s="81" t="s">
        <v>57</v>
      </c>
      <c r="H6" s="81" t="s">
        <v>69</v>
      </c>
      <c r="I6" s="81" t="s">
        <v>59</v>
      </c>
      <c r="J6" s="81" t="s">
        <v>70</v>
      </c>
      <c r="K6" s="81" t="s">
        <v>71</v>
      </c>
      <c r="L6" s="81" t="s">
        <v>72</v>
      </c>
      <c r="M6" s="81" t="s">
        <v>73</v>
      </c>
      <c r="N6" s="81" t="s">
        <v>60</v>
      </c>
      <c r="O6" s="81" t="s">
        <v>61</v>
      </c>
      <c r="P6" s="81" t="s">
        <v>74</v>
      </c>
      <c r="Q6" s="81" t="s">
        <v>62</v>
      </c>
      <c r="R6" s="83">
        <f t="shared" ref="R6:AT6" si="4">DATE(R$1,5,1)</f>
        <v>44682</v>
      </c>
      <c r="S6" s="83">
        <f t="shared" si="4"/>
        <v>45047</v>
      </c>
      <c r="T6" s="83">
        <f t="shared" si="4"/>
        <v>45413</v>
      </c>
      <c r="U6" s="83">
        <f t="shared" si="4"/>
        <v>45778</v>
      </c>
      <c r="V6" s="83">
        <f t="shared" si="4"/>
        <v>46143</v>
      </c>
      <c r="W6" s="83">
        <f t="shared" si="4"/>
        <v>46508</v>
      </c>
      <c r="X6" s="83">
        <f t="shared" si="4"/>
        <v>46874</v>
      </c>
      <c r="Y6" s="83">
        <f t="shared" si="4"/>
        <v>47239</v>
      </c>
      <c r="Z6" s="83">
        <f t="shared" si="4"/>
        <v>47604</v>
      </c>
      <c r="AA6" s="83">
        <f t="shared" si="4"/>
        <v>47969</v>
      </c>
      <c r="AB6" s="83">
        <f t="shared" si="4"/>
        <v>48335</v>
      </c>
      <c r="AC6" s="83">
        <f t="shared" si="4"/>
        <v>48700</v>
      </c>
      <c r="AD6" s="83">
        <f t="shared" si="4"/>
        <v>49065</v>
      </c>
      <c r="AE6" s="83">
        <f t="shared" si="4"/>
        <v>49430</v>
      </c>
      <c r="AF6" s="83">
        <f t="shared" si="4"/>
        <v>49796</v>
      </c>
      <c r="AG6" s="83">
        <f t="shared" si="4"/>
        <v>50161</v>
      </c>
      <c r="AH6" s="83">
        <f t="shared" si="4"/>
        <v>50526</v>
      </c>
      <c r="AI6" s="83">
        <f t="shared" si="4"/>
        <v>50891</v>
      </c>
      <c r="AJ6" s="83">
        <f t="shared" si="4"/>
        <v>51257</v>
      </c>
      <c r="AK6" s="83">
        <f t="shared" si="4"/>
        <v>51622</v>
      </c>
      <c r="AL6" s="83">
        <f t="shared" si="4"/>
        <v>51987</v>
      </c>
      <c r="AM6" s="83">
        <f t="shared" si="4"/>
        <v>52352</v>
      </c>
      <c r="AN6" s="83">
        <f t="shared" si="4"/>
        <v>52718</v>
      </c>
      <c r="AO6" s="83">
        <f t="shared" si="4"/>
        <v>53083</v>
      </c>
      <c r="AP6" s="83">
        <f t="shared" si="4"/>
        <v>53448</v>
      </c>
      <c r="AQ6" s="83">
        <f t="shared" si="4"/>
        <v>53813</v>
      </c>
      <c r="AR6" s="83">
        <f t="shared" si="4"/>
        <v>54179</v>
      </c>
      <c r="AS6" s="83">
        <f t="shared" si="4"/>
        <v>54544</v>
      </c>
      <c r="AT6" s="83">
        <f t="shared" si="4"/>
        <v>54909</v>
      </c>
    </row>
    <row r="7" spans="1:46" x14ac:dyDescent="0.25">
      <c r="A7" s="81" t="s">
        <v>77</v>
      </c>
      <c r="B7" s="84" t="s">
        <v>67</v>
      </c>
      <c r="C7" s="81" t="s">
        <v>68</v>
      </c>
      <c r="D7" s="81" t="s">
        <v>55</v>
      </c>
      <c r="E7" s="81" t="s">
        <v>58</v>
      </c>
      <c r="F7" s="81" t="s">
        <v>63</v>
      </c>
      <c r="G7" s="81" t="s">
        <v>57</v>
      </c>
      <c r="H7" s="81" t="s">
        <v>69</v>
      </c>
      <c r="I7" s="81" t="s">
        <v>59</v>
      </c>
      <c r="J7" s="81" t="s">
        <v>70</v>
      </c>
      <c r="K7" s="81" t="s">
        <v>71</v>
      </c>
      <c r="L7" s="81" t="s">
        <v>72</v>
      </c>
      <c r="M7" s="81" t="s">
        <v>73</v>
      </c>
      <c r="N7" s="81" t="s">
        <v>60</v>
      </c>
      <c r="O7" s="81" t="s">
        <v>61</v>
      </c>
      <c r="P7" s="81" t="s">
        <v>74</v>
      </c>
      <c r="Q7" s="81" t="s">
        <v>62</v>
      </c>
      <c r="R7" s="83">
        <f t="shared" ref="R7:AT7" si="5">R$6+39</f>
        <v>44721</v>
      </c>
      <c r="S7" s="83">
        <f t="shared" si="5"/>
        <v>45086</v>
      </c>
      <c r="T7" s="83">
        <f t="shared" si="5"/>
        <v>45452</v>
      </c>
      <c r="U7" s="83">
        <f t="shared" si="5"/>
        <v>45817</v>
      </c>
      <c r="V7" s="83">
        <f t="shared" si="5"/>
        <v>46182</v>
      </c>
      <c r="W7" s="83">
        <f t="shared" si="5"/>
        <v>46547</v>
      </c>
      <c r="X7" s="83">
        <f t="shared" si="5"/>
        <v>46913</v>
      </c>
      <c r="Y7" s="83">
        <f t="shared" si="5"/>
        <v>47278</v>
      </c>
      <c r="Z7" s="83">
        <f t="shared" si="5"/>
        <v>47643</v>
      </c>
      <c r="AA7" s="83">
        <f t="shared" si="5"/>
        <v>48008</v>
      </c>
      <c r="AB7" s="83">
        <f t="shared" si="5"/>
        <v>48374</v>
      </c>
      <c r="AC7" s="83">
        <f t="shared" si="5"/>
        <v>48739</v>
      </c>
      <c r="AD7" s="83">
        <f t="shared" si="5"/>
        <v>49104</v>
      </c>
      <c r="AE7" s="83">
        <f t="shared" si="5"/>
        <v>49469</v>
      </c>
      <c r="AF7" s="83">
        <f t="shared" si="5"/>
        <v>49835</v>
      </c>
      <c r="AG7" s="83">
        <f t="shared" si="5"/>
        <v>50200</v>
      </c>
      <c r="AH7" s="83">
        <f t="shared" si="5"/>
        <v>50565</v>
      </c>
      <c r="AI7" s="83">
        <f t="shared" si="5"/>
        <v>50930</v>
      </c>
      <c r="AJ7" s="83">
        <f t="shared" si="5"/>
        <v>51296</v>
      </c>
      <c r="AK7" s="83">
        <f t="shared" si="5"/>
        <v>51661</v>
      </c>
      <c r="AL7" s="83">
        <f t="shared" si="5"/>
        <v>52026</v>
      </c>
      <c r="AM7" s="83">
        <f t="shared" si="5"/>
        <v>52391</v>
      </c>
      <c r="AN7" s="83">
        <f t="shared" si="5"/>
        <v>52757</v>
      </c>
      <c r="AO7" s="83">
        <f t="shared" si="5"/>
        <v>53122</v>
      </c>
      <c r="AP7" s="83">
        <f t="shared" si="5"/>
        <v>53487</v>
      </c>
      <c r="AQ7" s="83">
        <f t="shared" si="5"/>
        <v>53852</v>
      </c>
      <c r="AR7" s="83">
        <f t="shared" si="5"/>
        <v>54218</v>
      </c>
      <c r="AS7" s="83">
        <f t="shared" si="5"/>
        <v>54583</v>
      </c>
      <c r="AT7" s="83">
        <f t="shared" si="5"/>
        <v>54948</v>
      </c>
    </row>
    <row r="8" spans="1:46" x14ac:dyDescent="0.25">
      <c r="A8" s="81" t="s">
        <v>78</v>
      </c>
      <c r="B8" s="84" t="s">
        <v>67</v>
      </c>
      <c r="C8" s="81" t="s">
        <v>68</v>
      </c>
      <c r="D8" s="81" t="s">
        <v>55</v>
      </c>
      <c r="E8" s="81" t="s">
        <v>58</v>
      </c>
      <c r="F8" s="81" t="s">
        <v>63</v>
      </c>
      <c r="G8" s="81" t="s">
        <v>57</v>
      </c>
      <c r="H8" s="81" t="s">
        <v>69</v>
      </c>
      <c r="I8" s="81" t="s">
        <v>59</v>
      </c>
      <c r="J8" s="81" t="s">
        <v>70</v>
      </c>
      <c r="K8" s="81" t="s">
        <v>71</v>
      </c>
      <c r="L8" s="81" t="s">
        <v>72</v>
      </c>
      <c r="M8" s="81" t="s">
        <v>73</v>
      </c>
      <c r="N8" s="81" t="s">
        <v>60</v>
      </c>
      <c r="O8" s="81" t="s">
        <v>61</v>
      </c>
      <c r="P8" s="81" t="s">
        <v>74</v>
      </c>
      <c r="Q8" s="81" t="s">
        <v>62</v>
      </c>
      <c r="R8" s="83">
        <f t="shared" ref="R8:AT8" si="6">R$6+50</f>
        <v>44732</v>
      </c>
      <c r="S8" s="83">
        <f t="shared" si="6"/>
        <v>45097</v>
      </c>
      <c r="T8" s="83">
        <f t="shared" si="6"/>
        <v>45463</v>
      </c>
      <c r="U8" s="83">
        <f t="shared" si="6"/>
        <v>45828</v>
      </c>
      <c r="V8" s="83">
        <f t="shared" si="6"/>
        <v>46193</v>
      </c>
      <c r="W8" s="83">
        <f t="shared" si="6"/>
        <v>46558</v>
      </c>
      <c r="X8" s="83">
        <f t="shared" si="6"/>
        <v>46924</v>
      </c>
      <c r="Y8" s="83">
        <f t="shared" si="6"/>
        <v>47289</v>
      </c>
      <c r="Z8" s="83">
        <f t="shared" si="6"/>
        <v>47654</v>
      </c>
      <c r="AA8" s="83">
        <f t="shared" si="6"/>
        <v>48019</v>
      </c>
      <c r="AB8" s="83">
        <f t="shared" si="6"/>
        <v>48385</v>
      </c>
      <c r="AC8" s="83">
        <f t="shared" si="6"/>
        <v>48750</v>
      </c>
      <c r="AD8" s="83">
        <f t="shared" si="6"/>
        <v>49115</v>
      </c>
      <c r="AE8" s="83">
        <f t="shared" si="6"/>
        <v>49480</v>
      </c>
      <c r="AF8" s="83">
        <f t="shared" si="6"/>
        <v>49846</v>
      </c>
      <c r="AG8" s="83">
        <f t="shared" si="6"/>
        <v>50211</v>
      </c>
      <c r="AH8" s="83">
        <f t="shared" si="6"/>
        <v>50576</v>
      </c>
      <c r="AI8" s="83">
        <f t="shared" si="6"/>
        <v>50941</v>
      </c>
      <c r="AJ8" s="83">
        <f t="shared" si="6"/>
        <v>51307</v>
      </c>
      <c r="AK8" s="83">
        <f t="shared" si="6"/>
        <v>51672</v>
      </c>
      <c r="AL8" s="83">
        <f t="shared" si="6"/>
        <v>52037</v>
      </c>
      <c r="AM8" s="83">
        <f t="shared" si="6"/>
        <v>52402</v>
      </c>
      <c r="AN8" s="83">
        <f t="shared" si="6"/>
        <v>52768</v>
      </c>
      <c r="AO8" s="83">
        <f t="shared" si="6"/>
        <v>53133</v>
      </c>
      <c r="AP8" s="83">
        <f t="shared" si="6"/>
        <v>53498</v>
      </c>
      <c r="AQ8" s="83">
        <f t="shared" si="6"/>
        <v>53863</v>
      </c>
      <c r="AR8" s="83">
        <f t="shared" si="6"/>
        <v>54229</v>
      </c>
      <c r="AS8" s="83">
        <f t="shared" si="6"/>
        <v>54594</v>
      </c>
      <c r="AT8" s="83">
        <f t="shared" si="6"/>
        <v>54959</v>
      </c>
    </row>
    <row r="9" spans="1:46" x14ac:dyDescent="0.25">
      <c r="A9" s="81" t="s">
        <v>79</v>
      </c>
      <c r="B9" s="84" t="s">
        <v>67</v>
      </c>
      <c r="C9" s="81" t="s">
        <v>68</v>
      </c>
      <c r="D9" s="81" t="s">
        <v>55</v>
      </c>
      <c r="E9" s="81" t="s">
        <v>58</v>
      </c>
      <c r="F9" s="81" t="s">
        <v>63</v>
      </c>
      <c r="G9" s="81" t="s">
        <v>57</v>
      </c>
      <c r="H9" s="81" t="s">
        <v>69</v>
      </c>
      <c r="I9" s="81" t="s">
        <v>59</v>
      </c>
      <c r="J9" s="81" t="s">
        <v>70</v>
      </c>
      <c r="K9" s="81" t="s">
        <v>71</v>
      </c>
      <c r="L9" s="81" t="s">
        <v>72</v>
      </c>
      <c r="M9" s="81" t="s">
        <v>73</v>
      </c>
      <c r="N9" s="81" t="s">
        <v>60</v>
      </c>
      <c r="O9" s="81" t="s">
        <v>61</v>
      </c>
      <c r="P9" s="81" t="s">
        <v>74</v>
      </c>
      <c r="Q9" s="81" t="s">
        <v>62</v>
      </c>
      <c r="R9" s="83">
        <f t="shared" ref="R9:AT9" si="7">DATE(R$1,10,3)</f>
        <v>44837</v>
      </c>
      <c r="S9" s="83">
        <f t="shared" si="7"/>
        <v>45202</v>
      </c>
      <c r="T9" s="83">
        <f t="shared" si="7"/>
        <v>45568</v>
      </c>
      <c r="U9" s="83">
        <f t="shared" si="7"/>
        <v>45933</v>
      </c>
      <c r="V9" s="83">
        <f t="shared" si="7"/>
        <v>46298</v>
      </c>
      <c r="W9" s="83">
        <f t="shared" si="7"/>
        <v>46663</v>
      </c>
      <c r="X9" s="83">
        <f t="shared" si="7"/>
        <v>47029</v>
      </c>
      <c r="Y9" s="83">
        <f t="shared" si="7"/>
        <v>47394</v>
      </c>
      <c r="Z9" s="83">
        <f t="shared" si="7"/>
        <v>47759</v>
      </c>
      <c r="AA9" s="83">
        <f t="shared" si="7"/>
        <v>48124</v>
      </c>
      <c r="AB9" s="83">
        <f t="shared" si="7"/>
        <v>48490</v>
      </c>
      <c r="AC9" s="83">
        <f t="shared" si="7"/>
        <v>48855</v>
      </c>
      <c r="AD9" s="83">
        <f t="shared" si="7"/>
        <v>49220</v>
      </c>
      <c r="AE9" s="83">
        <f t="shared" si="7"/>
        <v>49585</v>
      </c>
      <c r="AF9" s="83">
        <f t="shared" si="7"/>
        <v>49951</v>
      </c>
      <c r="AG9" s="83">
        <f t="shared" si="7"/>
        <v>50316</v>
      </c>
      <c r="AH9" s="83">
        <f t="shared" si="7"/>
        <v>50681</v>
      </c>
      <c r="AI9" s="83">
        <f t="shared" si="7"/>
        <v>51046</v>
      </c>
      <c r="AJ9" s="83">
        <f t="shared" si="7"/>
        <v>51412</v>
      </c>
      <c r="AK9" s="83">
        <f t="shared" si="7"/>
        <v>51777</v>
      </c>
      <c r="AL9" s="83">
        <f t="shared" si="7"/>
        <v>52142</v>
      </c>
      <c r="AM9" s="83">
        <f t="shared" si="7"/>
        <v>52507</v>
      </c>
      <c r="AN9" s="83">
        <f t="shared" si="7"/>
        <v>52873</v>
      </c>
      <c r="AO9" s="83">
        <f t="shared" si="7"/>
        <v>53238</v>
      </c>
      <c r="AP9" s="83">
        <f t="shared" si="7"/>
        <v>53603</v>
      </c>
      <c r="AQ9" s="83">
        <f t="shared" si="7"/>
        <v>53968</v>
      </c>
      <c r="AR9" s="83">
        <f t="shared" si="7"/>
        <v>54334</v>
      </c>
      <c r="AS9" s="83">
        <f t="shared" si="7"/>
        <v>54699</v>
      </c>
      <c r="AT9" s="83">
        <f t="shared" si="7"/>
        <v>55064</v>
      </c>
    </row>
    <row r="10" spans="1:46" x14ac:dyDescent="0.25">
      <c r="A10" s="81" t="s">
        <v>80</v>
      </c>
      <c r="B10" s="84" t="s">
        <v>67</v>
      </c>
      <c r="C10" s="81" t="s">
        <v>68</v>
      </c>
      <c r="D10" s="81" t="s">
        <v>55</v>
      </c>
      <c r="E10" s="81" t="s">
        <v>58</v>
      </c>
      <c r="F10" s="81" t="s">
        <v>63</v>
      </c>
      <c r="G10" s="81" t="s">
        <v>57</v>
      </c>
      <c r="H10" s="81" t="s">
        <v>69</v>
      </c>
      <c r="I10" s="81" t="s">
        <v>59</v>
      </c>
      <c r="J10" s="81" t="s">
        <v>70</v>
      </c>
      <c r="K10" s="81" t="s">
        <v>71</v>
      </c>
      <c r="L10" s="81" t="s">
        <v>72</v>
      </c>
      <c r="M10" s="81" t="s">
        <v>73</v>
      </c>
      <c r="N10" s="81" t="s">
        <v>60</v>
      </c>
      <c r="O10" s="81" t="s">
        <v>61</v>
      </c>
      <c r="P10" s="81" t="s">
        <v>74</v>
      </c>
      <c r="Q10" s="81" t="s">
        <v>62</v>
      </c>
      <c r="R10" s="83">
        <f t="shared" ref="R10:AT10" si="8">DATE(R$1,12,24)</f>
        <v>44919</v>
      </c>
      <c r="S10" s="83">
        <f t="shared" si="8"/>
        <v>45284</v>
      </c>
      <c r="T10" s="83">
        <f t="shared" si="8"/>
        <v>45650</v>
      </c>
      <c r="U10" s="83">
        <f t="shared" si="8"/>
        <v>46015</v>
      </c>
      <c r="V10" s="83">
        <f t="shared" si="8"/>
        <v>46380</v>
      </c>
      <c r="W10" s="83">
        <f t="shared" si="8"/>
        <v>46745</v>
      </c>
      <c r="X10" s="83">
        <f t="shared" si="8"/>
        <v>47111</v>
      </c>
      <c r="Y10" s="83">
        <f t="shared" si="8"/>
        <v>47476</v>
      </c>
      <c r="Z10" s="83">
        <f t="shared" si="8"/>
        <v>47841</v>
      </c>
      <c r="AA10" s="83">
        <f t="shared" si="8"/>
        <v>48206</v>
      </c>
      <c r="AB10" s="83">
        <f t="shared" si="8"/>
        <v>48572</v>
      </c>
      <c r="AC10" s="83">
        <f t="shared" si="8"/>
        <v>48937</v>
      </c>
      <c r="AD10" s="83">
        <f t="shared" si="8"/>
        <v>49302</v>
      </c>
      <c r="AE10" s="83">
        <f t="shared" si="8"/>
        <v>49667</v>
      </c>
      <c r="AF10" s="83">
        <f t="shared" si="8"/>
        <v>50033</v>
      </c>
      <c r="AG10" s="83">
        <f t="shared" si="8"/>
        <v>50398</v>
      </c>
      <c r="AH10" s="83">
        <f t="shared" si="8"/>
        <v>50763</v>
      </c>
      <c r="AI10" s="83">
        <f t="shared" si="8"/>
        <v>51128</v>
      </c>
      <c r="AJ10" s="83">
        <f t="shared" si="8"/>
        <v>51494</v>
      </c>
      <c r="AK10" s="83">
        <f t="shared" si="8"/>
        <v>51859</v>
      </c>
      <c r="AL10" s="83">
        <f t="shared" si="8"/>
        <v>52224</v>
      </c>
      <c r="AM10" s="83">
        <f t="shared" si="8"/>
        <v>52589</v>
      </c>
      <c r="AN10" s="83">
        <f t="shared" si="8"/>
        <v>52955</v>
      </c>
      <c r="AO10" s="83">
        <f t="shared" si="8"/>
        <v>53320</v>
      </c>
      <c r="AP10" s="83">
        <f t="shared" si="8"/>
        <v>53685</v>
      </c>
      <c r="AQ10" s="83">
        <f t="shared" si="8"/>
        <v>54050</v>
      </c>
      <c r="AR10" s="83">
        <f t="shared" si="8"/>
        <v>54416</v>
      </c>
      <c r="AS10" s="83">
        <f t="shared" si="8"/>
        <v>54781</v>
      </c>
      <c r="AT10" s="83">
        <f t="shared" si="8"/>
        <v>55146</v>
      </c>
    </row>
    <row r="11" spans="1:46" x14ac:dyDescent="0.25">
      <c r="A11" s="81" t="s">
        <v>81</v>
      </c>
      <c r="B11" s="84" t="s">
        <v>67</v>
      </c>
      <c r="C11" s="81" t="s">
        <v>68</v>
      </c>
      <c r="D11" s="81" t="s">
        <v>55</v>
      </c>
      <c r="E11" s="81" t="s">
        <v>58</v>
      </c>
      <c r="F11" s="81" t="s">
        <v>63</v>
      </c>
      <c r="G11" s="81" t="s">
        <v>57</v>
      </c>
      <c r="H11" s="81" t="s">
        <v>69</v>
      </c>
      <c r="I11" s="81" t="s">
        <v>59</v>
      </c>
      <c r="J11" s="81" t="s">
        <v>70</v>
      </c>
      <c r="K11" s="81" t="s">
        <v>71</v>
      </c>
      <c r="L11" s="81" t="s">
        <v>72</v>
      </c>
      <c r="M11" s="81" t="s">
        <v>73</v>
      </c>
      <c r="N11" s="81" t="s">
        <v>60</v>
      </c>
      <c r="O11" s="81" t="s">
        <v>61</v>
      </c>
      <c r="P11" s="81" t="s">
        <v>74</v>
      </c>
      <c r="Q11" s="81" t="s">
        <v>62</v>
      </c>
      <c r="R11" s="83">
        <f t="shared" ref="R11:AT11" si="9">DATE(R$1,12,25)</f>
        <v>44920</v>
      </c>
      <c r="S11" s="83">
        <f t="shared" si="9"/>
        <v>45285</v>
      </c>
      <c r="T11" s="83">
        <f t="shared" si="9"/>
        <v>45651</v>
      </c>
      <c r="U11" s="83">
        <f t="shared" si="9"/>
        <v>46016</v>
      </c>
      <c r="V11" s="83">
        <f t="shared" si="9"/>
        <v>46381</v>
      </c>
      <c r="W11" s="83">
        <f t="shared" si="9"/>
        <v>46746</v>
      </c>
      <c r="X11" s="83">
        <f t="shared" si="9"/>
        <v>47112</v>
      </c>
      <c r="Y11" s="83">
        <f t="shared" si="9"/>
        <v>47477</v>
      </c>
      <c r="Z11" s="83">
        <f t="shared" si="9"/>
        <v>47842</v>
      </c>
      <c r="AA11" s="83">
        <f t="shared" si="9"/>
        <v>48207</v>
      </c>
      <c r="AB11" s="83">
        <f t="shared" si="9"/>
        <v>48573</v>
      </c>
      <c r="AC11" s="83">
        <f t="shared" si="9"/>
        <v>48938</v>
      </c>
      <c r="AD11" s="83">
        <f t="shared" si="9"/>
        <v>49303</v>
      </c>
      <c r="AE11" s="83">
        <f t="shared" si="9"/>
        <v>49668</v>
      </c>
      <c r="AF11" s="83">
        <f t="shared" si="9"/>
        <v>50034</v>
      </c>
      <c r="AG11" s="83">
        <f t="shared" si="9"/>
        <v>50399</v>
      </c>
      <c r="AH11" s="83">
        <f t="shared" si="9"/>
        <v>50764</v>
      </c>
      <c r="AI11" s="83">
        <f t="shared" si="9"/>
        <v>51129</v>
      </c>
      <c r="AJ11" s="83">
        <f t="shared" si="9"/>
        <v>51495</v>
      </c>
      <c r="AK11" s="83">
        <f t="shared" si="9"/>
        <v>51860</v>
      </c>
      <c r="AL11" s="83">
        <f t="shared" si="9"/>
        <v>52225</v>
      </c>
      <c r="AM11" s="83">
        <f t="shared" si="9"/>
        <v>52590</v>
      </c>
      <c r="AN11" s="83">
        <f t="shared" si="9"/>
        <v>52956</v>
      </c>
      <c r="AO11" s="83">
        <f t="shared" si="9"/>
        <v>53321</v>
      </c>
      <c r="AP11" s="83">
        <f t="shared" si="9"/>
        <v>53686</v>
      </c>
      <c r="AQ11" s="83">
        <f t="shared" si="9"/>
        <v>54051</v>
      </c>
      <c r="AR11" s="83">
        <f t="shared" si="9"/>
        <v>54417</v>
      </c>
      <c r="AS11" s="83">
        <f t="shared" si="9"/>
        <v>54782</v>
      </c>
      <c r="AT11" s="83">
        <f t="shared" si="9"/>
        <v>55147</v>
      </c>
    </row>
    <row r="12" spans="1:46" x14ac:dyDescent="0.25">
      <c r="A12" s="81" t="s">
        <v>82</v>
      </c>
      <c r="B12" s="84" t="s">
        <v>67</v>
      </c>
      <c r="C12" s="81" t="s">
        <v>68</v>
      </c>
      <c r="D12" s="81" t="s">
        <v>55</v>
      </c>
      <c r="E12" s="81" t="s">
        <v>58</v>
      </c>
      <c r="F12" s="81" t="s">
        <v>63</v>
      </c>
      <c r="G12" s="81" t="s">
        <v>57</v>
      </c>
      <c r="H12" s="81" t="s">
        <v>69</v>
      </c>
      <c r="I12" s="81" t="s">
        <v>59</v>
      </c>
      <c r="J12" s="81" t="s">
        <v>70</v>
      </c>
      <c r="K12" s="81" t="s">
        <v>71</v>
      </c>
      <c r="L12" s="81" t="s">
        <v>72</v>
      </c>
      <c r="M12" s="81" t="s">
        <v>73</v>
      </c>
      <c r="N12" s="81" t="s">
        <v>60</v>
      </c>
      <c r="O12" s="81" t="s">
        <v>61</v>
      </c>
      <c r="P12" s="81" t="s">
        <v>74</v>
      </c>
      <c r="Q12" s="81" t="s">
        <v>62</v>
      </c>
      <c r="R12" s="83">
        <f t="shared" ref="R12:AT12" si="10">DATE(R$1,12,26)</f>
        <v>44921</v>
      </c>
      <c r="S12" s="83">
        <f t="shared" si="10"/>
        <v>45286</v>
      </c>
      <c r="T12" s="83">
        <f t="shared" si="10"/>
        <v>45652</v>
      </c>
      <c r="U12" s="83">
        <f t="shared" si="10"/>
        <v>46017</v>
      </c>
      <c r="V12" s="83">
        <f t="shared" si="10"/>
        <v>46382</v>
      </c>
      <c r="W12" s="83">
        <f t="shared" si="10"/>
        <v>46747</v>
      </c>
      <c r="X12" s="83">
        <f t="shared" si="10"/>
        <v>47113</v>
      </c>
      <c r="Y12" s="83">
        <f t="shared" si="10"/>
        <v>47478</v>
      </c>
      <c r="Z12" s="83">
        <f t="shared" si="10"/>
        <v>47843</v>
      </c>
      <c r="AA12" s="83">
        <f t="shared" si="10"/>
        <v>48208</v>
      </c>
      <c r="AB12" s="83">
        <f t="shared" si="10"/>
        <v>48574</v>
      </c>
      <c r="AC12" s="83">
        <f t="shared" si="10"/>
        <v>48939</v>
      </c>
      <c r="AD12" s="83">
        <f t="shared" si="10"/>
        <v>49304</v>
      </c>
      <c r="AE12" s="83">
        <f t="shared" si="10"/>
        <v>49669</v>
      </c>
      <c r="AF12" s="83">
        <f t="shared" si="10"/>
        <v>50035</v>
      </c>
      <c r="AG12" s="83">
        <f t="shared" si="10"/>
        <v>50400</v>
      </c>
      <c r="AH12" s="83">
        <f t="shared" si="10"/>
        <v>50765</v>
      </c>
      <c r="AI12" s="83">
        <f t="shared" si="10"/>
        <v>51130</v>
      </c>
      <c r="AJ12" s="83">
        <f t="shared" si="10"/>
        <v>51496</v>
      </c>
      <c r="AK12" s="83">
        <f t="shared" si="10"/>
        <v>51861</v>
      </c>
      <c r="AL12" s="83">
        <f t="shared" si="10"/>
        <v>52226</v>
      </c>
      <c r="AM12" s="83">
        <f t="shared" si="10"/>
        <v>52591</v>
      </c>
      <c r="AN12" s="83">
        <f t="shared" si="10"/>
        <v>52957</v>
      </c>
      <c r="AO12" s="83">
        <f t="shared" si="10"/>
        <v>53322</v>
      </c>
      <c r="AP12" s="83">
        <f t="shared" si="10"/>
        <v>53687</v>
      </c>
      <c r="AQ12" s="83">
        <f t="shared" si="10"/>
        <v>54052</v>
      </c>
      <c r="AR12" s="83">
        <f t="shared" si="10"/>
        <v>54418</v>
      </c>
      <c r="AS12" s="83">
        <f t="shared" si="10"/>
        <v>54783</v>
      </c>
      <c r="AT12" s="83">
        <f t="shared" si="10"/>
        <v>55148</v>
      </c>
    </row>
    <row r="13" spans="1:46" x14ac:dyDescent="0.25">
      <c r="A13" s="81" t="s">
        <v>83</v>
      </c>
      <c r="B13" s="84" t="s">
        <v>67</v>
      </c>
      <c r="C13" s="81" t="s">
        <v>68</v>
      </c>
      <c r="D13" s="81" t="s">
        <v>55</v>
      </c>
      <c r="E13" s="81" t="s">
        <v>58</v>
      </c>
      <c r="F13" s="81" t="s">
        <v>63</v>
      </c>
      <c r="G13" s="81" t="s">
        <v>57</v>
      </c>
      <c r="H13" s="81" t="s">
        <v>69</v>
      </c>
      <c r="I13" s="81" t="s">
        <v>59</v>
      </c>
      <c r="J13" s="81" t="s">
        <v>70</v>
      </c>
      <c r="K13" s="81" t="s">
        <v>71</v>
      </c>
      <c r="L13" s="81" t="s">
        <v>72</v>
      </c>
      <c r="M13" s="81" t="s">
        <v>73</v>
      </c>
      <c r="N13" s="81" t="s">
        <v>60</v>
      </c>
      <c r="O13" s="81" t="s">
        <v>61</v>
      </c>
      <c r="P13" s="81" t="s">
        <v>74</v>
      </c>
      <c r="Q13" s="81" t="s">
        <v>62</v>
      </c>
      <c r="R13" s="83">
        <f t="shared" ref="R13:AT13" si="11">DATE(R$1,12,31)</f>
        <v>44926</v>
      </c>
      <c r="S13" s="83">
        <f t="shared" si="11"/>
        <v>45291</v>
      </c>
      <c r="T13" s="83">
        <f t="shared" si="11"/>
        <v>45657</v>
      </c>
      <c r="U13" s="83">
        <f t="shared" si="11"/>
        <v>46022</v>
      </c>
      <c r="V13" s="83">
        <f t="shared" si="11"/>
        <v>46387</v>
      </c>
      <c r="W13" s="83">
        <f t="shared" si="11"/>
        <v>46752</v>
      </c>
      <c r="X13" s="83">
        <f t="shared" si="11"/>
        <v>47118</v>
      </c>
      <c r="Y13" s="83">
        <f t="shared" si="11"/>
        <v>47483</v>
      </c>
      <c r="Z13" s="83">
        <f t="shared" si="11"/>
        <v>47848</v>
      </c>
      <c r="AA13" s="83">
        <f t="shared" si="11"/>
        <v>48213</v>
      </c>
      <c r="AB13" s="83">
        <f t="shared" si="11"/>
        <v>48579</v>
      </c>
      <c r="AC13" s="83">
        <f t="shared" si="11"/>
        <v>48944</v>
      </c>
      <c r="AD13" s="83">
        <f t="shared" si="11"/>
        <v>49309</v>
      </c>
      <c r="AE13" s="83">
        <f t="shared" si="11"/>
        <v>49674</v>
      </c>
      <c r="AF13" s="83">
        <f t="shared" si="11"/>
        <v>50040</v>
      </c>
      <c r="AG13" s="83">
        <f t="shared" si="11"/>
        <v>50405</v>
      </c>
      <c r="AH13" s="83">
        <f t="shared" si="11"/>
        <v>50770</v>
      </c>
      <c r="AI13" s="83">
        <f t="shared" si="11"/>
        <v>51135</v>
      </c>
      <c r="AJ13" s="83">
        <f t="shared" si="11"/>
        <v>51501</v>
      </c>
      <c r="AK13" s="83">
        <f t="shared" si="11"/>
        <v>51866</v>
      </c>
      <c r="AL13" s="83">
        <f t="shared" si="11"/>
        <v>52231</v>
      </c>
      <c r="AM13" s="83">
        <f t="shared" si="11"/>
        <v>52596</v>
      </c>
      <c r="AN13" s="83">
        <f t="shared" si="11"/>
        <v>52962</v>
      </c>
      <c r="AO13" s="83">
        <f t="shared" si="11"/>
        <v>53327</v>
      </c>
      <c r="AP13" s="83">
        <f t="shared" si="11"/>
        <v>53692</v>
      </c>
      <c r="AQ13" s="83">
        <f t="shared" si="11"/>
        <v>54057</v>
      </c>
      <c r="AR13" s="83">
        <f t="shared" si="11"/>
        <v>54423</v>
      </c>
      <c r="AS13" s="83">
        <f t="shared" si="11"/>
        <v>54788</v>
      </c>
      <c r="AT13" s="83">
        <f t="shared" si="11"/>
        <v>55153</v>
      </c>
    </row>
    <row r="14" spans="1:46" ht="75" x14ac:dyDescent="0.25">
      <c r="A14" s="81" t="s">
        <v>84</v>
      </c>
      <c r="B14" s="82" t="s">
        <v>85</v>
      </c>
      <c r="C14" s="82" t="s">
        <v>68</v>
      </c>
      <c r="D14" s="82" t="s">
        <v>69</v>
      </c>
      <c r="E14" s="82" t="s">
        <v>71</v>
      </c>
      <c r="F14" s="82" t="s">
        <v>72</v>
      </c>
      <c r="G14" s="82" t="s">
        <v>73</v>
      </c>
      <c r="R14" s="83">
        <f t="shared" ref="R14:AT14" si="12">R$6+60</f>
        <v>44742</v>
      </c>
      <c r="S14" s="83">
        <f t="shared" si="12"/>
        <v>45107</v>
      </c>
      <c r="T14" s="83">
        <f t="shared" si="12"/>
        <v>45473</v>
      </c>
      <c r="U14" s="83">
        <f t="shared" si="12"/>
        <v>45838</v>
      </c>
      <c r="V14" s="83">
        <f t="shared" si="12"/>
        <v>46203</v>
      </c>
      <c r="W14" s="83">
        <f t="shared" si="12"/>
        <v>46568</v>
      </c>
      <c r="X14" s="83">
        <f t="shared" si="12"/>
        <v>46934</v>
      </c>
      <c r="Y14" s="83">
        <f t="shared" si="12"/>
        <v>47299</v>
      </c>
      <c r="Z14" s="83">
        <f t="shared" si="12"/>
        <v>47664</v>
      </c>
      <c r="AA14" s="83">
        <f t="shared" si="12"/>
        <v>48029</v>
      </c>
      <c r="AB14" s="83">
        <f t="shared" si="12"/>
        <v>48395</v>
      </c>
      <c r="AC14" s="83">
        <f t="shared" si="12"/>
        <v>48760</v>
      </c>
      <c r="AD14" s="83">
        <f t="shared" si="12"/>
        <v>49125</v>
      </c>
      <c r="AE14" s="83">
        <f t="shared" si="12"/>
        <v>49490</v>
      </c>
      <c r="AF14" s="83">
        <f t="shared" si="12"/>
        <v>49856</v>
      </c>
      <c r="AG14" s="83">
        <f t="shared" si="12"/>
        <v>50221</v>
      </c>
      <c r="AH14" s="83">
        <f t="shared" si="12"/>
        <v>50586</v>
      </c>
      <c r="AI14" s="83">
        <f t="shared" si="12"/>
        <v>50951</v>
      </c>
      <c r="AJ14" s="83">
        <f t="shared" si="12"/>
        <v>51317</v>
      </c>
      <c r="AK14" s="83">
        <f t="shared" si="12"/>
        <v>51682</v>
      </c>
      <c r="AL14" s="83">
        <f t="shared" si="12"/>
        <v>52047</v>
      </c>
      <c r="AM14" s="83">
        <f t="shared" si="12"/>
        <v>52412</v>
      </c>
      <c r="AN14" s="83">
        <f t="shared" si="12"/>
        <v>52778</v>
      </c>
      <c r="AO14" s="83">
        <f t="shared" si="12"/>
        <v>53143</v>
      </c>
      <c r="AP14" s="83">
        <f t="shared" si="12"/>
        <v>53508</v>
      </c>
      <c r="AQ14" s="83">
        <f t="shared" si="12"/>
        <v>53873</v>
      </c>
      <c r="AR14" s="83">
        <f t="shared" si="12"/>
        <v>54239</v>
      </c>
      <c r="AS14" s="83">
        <f t="shared" si="12"/>
        <v>54604</v>
      </c>
      <c r="AT14" s="83">
        <f t="shared" si="12"/>
        <v>54969</v>
      </c>
    </row>
    <row r="15" spans="1:46" ht="75" x14ac:dyDescent="0.25">
      <c r="A15" s="81" t="s">
        <v>86</v>
      </c>
      <c r="B15" s="82" t="s">
        <v>85</v>
      </c>
      <c r="C15" s="82" t="s">
        <v>68</v>
      </c>
      <c r="D15" s="82" t="s">
        <v>71</v>
      </c>
      <c r="E15" s="82" t="s">
        <v>72</v>
      </c>
      <c r="F15" s="82" t="s">
        <v>73</v>
      </c>
      <c r="R15" s="83">
        <f t="shared" ref="R15:AT15" si="13">DATE(R$1,11,1)</f>
        <v>44866</v>
      </c>
      <c r="S15" s="83">
        <f t="shared" si="13"/>
        <v>45231</v>
      </c>
      <c r="T15" s="83">
        <f t="shared" si="13"/>
        <v>45597</v>
      </c>
      <c r="U15" s="83">
        <f t="shared" si="13"/>
        <v>45962</v>
      </c>
      <c r="V15" s="83">
        <f t="shared" si="13"/>
        <v>46327</v>
      </c>
      <c r="W15" s="83">
        <f t="shared" si="13"/>
        <v>46692</v>
      </c>
      <c r="X15" s="83">
        <f t="shared" si="13"/>
        <v>47058</v>
      </c>
      <c r="Y15" s="83">
        <f t="shared" si="13"/>
        <v>47423</v>
      </c>
      <c r="Z15" s="83">
        <f t="shared" si="13"/>
        <v>47788</v>
      </c>
      <c r="AA15" s="83">
        <f t="shared" si="13"/>
        <v>48153</v>
      </c>
      <c r="AB15" s="83">
        <f t="shared" si="13"/>
        <v>48519</v>
      </c>
      <c r="AC15" s="83">
        <f t="shared" si="13"/>
        <v>48884</v>
      </c>
      <c r="AD15" s="83">
        <f t="shared" si="13"/>
        <v>49249</v>
      </c>
      <c r="AE15" s="83">
        <f t="shared" si="13"/>
        <v>49614</v>
      </c>
      <c r="AF15" s="83">
        <f t="shared" si="13"/>
        <v>49980</v>
      </c>
      <c r="AG15" s="83">
        <f t="shared" si="13"/>
        <v>50345</v>
      </c>
      <c r="AH15" s="83">
        <f t="shared" si="13"/>
        <v>50710</v>
      </c>
      <c r="AI15" s="83">
        <f t="shared" si="13"/>
        <v>51075</v>
      </c>
      <c r="AJ15" s="83">
        <f t="shared" si="13"/>
        <v>51441</v>
      </c>
      <c r="AK15" s="83">
        <f t="shared" si="13"/>
        <v>51806</v>
      </c>
      <c r="AL15" s="83">
        <f t="shared" si="13"/>
        <v>52171</v>
      </c>
      <c r="AM15" s="83">
        <f t="shared" si="13"/>
        <v>52536</v>
      </c>
      <c r="AN15" s="83">
        <f t="shared" si="13"/>
        <v>52902</v>
      </c>
      <c r="AO15" s="83">
        <f t="shared" si="13"/>
        <v>53267</v>
      </c>
      <c r="AP15" s="83">
        <f t="shared" si="13"/>
        <v>53632</v>
      </c>
      <c r="AQ15" s="83">
        <f t="shared" si="13"/>
        <v>53997</v>
      </c>
      <c r="AR15" s="83">
        <f t="shared" si="13"/>
        <v>54363</v>
      </c>
      <c r="AS15" s="83">
        <f t="shared" si="13"/>
        <v>54728</v>
      </c>
      <c r="AT15" s="83">
        <f t="shared" si="13"/>
        <v>55093</v>
      </c>
    </row>
    <row r="16" spans="1:46" ht="60" x14ac:dyDescent="0.25">
      <c r="A16" s="81" t="s">
        <v>87</v>
      </c>
      <c r="B16" s="82" t="s">
        <v>85</v>
      </c>
      <c r="C16" s="82" t="s">
        <v>68</v>
      </c>
      <c r="D16" s="82" t="s">
        <v>61</v>
      </c>
      <c r="R16" s="83">
        <f t="shared" ref="R16:AT16" si="14">DATE(R$1,1,6)</f>
        <v>44567</v>
      </c>
      <c r="S16" s="83">
        <f t="shared" si="14"/>
        <v>44932</v>
      </c>
      <c r="T16" s="83">
        <f t="shared" si="14"/>
        <v>45297</v>
      </c>
      <c r="U16" s="83">
        <f t="shared" si="14"/>
        <v>45663</v>
      </c>
      <c r="V16" s="83">
        <f t="shared" si="14"/>
        <v>46028</v>
      </c>
      <c r="W16" s="83">
        <f t="shared" si="14"/>
        <v>46393</v>
      </c>
      <c r="X16" s="83">
        <f t="shared" si="14"/>
        <v>46758</v>
      </c>
      <c r="Y16" s="83">
        <f t="shared" si="14"/>
        <v>47124</v>
      </c>
      <c r="Z16" s="83">
        <f t="shared" si="14"/>
        <v>47489</v>
      </c>
      <c r="AA16" s="83">
        <f t="shared" si="14"/>
        <v>47854</v>
      </c>
      <c r="AB16" s="83">
        <f t="shared" si="14"/>
        <v>48219</v>
      </c>
      <c r="AC16" s="83">
        <f t="shared" si="14"/>
        <v>48585</v>
      </c>
      <c r="AD16" s="83">
        <f t="shared" si="14"/>
        <v>48950</v>
      </c>
      <c r="AE16" s="83">
        <f t="shared" si="14"/>
        <v>49315</v>
      </c>
      <c r="AF16" s="83">
        <f t="shared" si="14"/>
        <v>49680</v>
      </c>
      <c r="AG16" s="83">
        <f t="shared" si="14"/>
        <v>50046</v>
      </c>
      <c r="AH16" s="83">
        <f t="shared" si="14"/>
        <v>50411</v>
      </c>
      <c r="AI16" s="83">
        <f t="shared" si="14"/>
        <v>50776</v>
      </c>
      <c r="AJ16" s="83">
        <f t="shared" si="14"/>
        <v>51141</v>
      </c>
      <c r="AK16" s="83">
        <f t="shared" si="14"/>
        <v>51507</v>
      </c>
      <c r="AL16" s="83">
        <f t="shared" si="14"/>
        <v>51872</v>
      </c>
      <c r="AM16" s="83">
        <f t="shared" si="14"/>
        <v>52237</v>
      </c>
      <c r="AN16" s="83">
        <f t="shared" si="14"/>
        <v>52602</v>
      </c>
      <c r="AO16" s="83">
        <f t="shared" si="14"/>
        <v>52968</v>
      </c>
      <c r="AP16" s="83">
        <f t="shared" si="14"/>
        <v>53333</v>
      </c>
      <c r="AQ16" s="83">
        <f t="shared" si="14"/>
        <v>53698</v>
      </c>
      <c r="AR16" s="83">
        <f t="shared" si="14"/>
        <v>54063</v>
      </c>
      <c r="AS16" s="83">
        <f t="shared" si="14"/>
        <v>54429</v>
      </c>
      <c r="AT16" s="83">
        <f t="shared" si="14"/>
        <v>54794</v>
      </c>
    </row>
    <row r="17" spans="1:46" ht="30" x14ac:dyDescent="0.25">
      <c r="A17" s="81" t="s">
        <v>88</v>
      </c>
      <c r="B17" s="82" t="s">
        <v>68</v>
      </c>
      <c r="C17" s="82" t="s">
        <v>73</v>
      </c>
      <c r="R17" s="83">
        <f t="shared" ref="R17:AT17" si="15">DATE(R$1,8,15)</f>
        <v>44788</v>
      </c>
      <c r="S17" s="83">
        <f t="shared" si="15"/>
        <v>45153</v>
      </c>
      <c r="T17" s="83">
        <f t="shared" si="15"/>
        <v>45519</v>
      </c>
      <c r="U17" s="83">
        <f t="shared" si="15"/>
        <v>45884</v>
      </c>
      <c r="V17" s="83">
        <f t="shared" si="15"/>
        <v>46249</v>
      </c>
      <c r="W17" s="83">
        <f t="shared" si="15"/>
        <v>46614</v>
      </c>
      <c r="X17" s="83">
        <f t="shared" si="15"/>
        <v>46980</v>
      </c>
      <c r="Y17" s="83">
        <f t="shared" si="15"/>
        <v>47345</v>
      </c>
      <c r="Z17" s="83">
        <f t="shared" si="15"/>
        <v>47710</v>
      </c>
      <c r="AA17" s="83">
        <f t="shared" si="15"/>
        <v>48075</v>
      </c>
      <c r="AB17" s="83">
        <f t="shared" si="15"/>
        <v>48441</v>
      </c>
      <c r="AC17" s="83">
        <f t="shared" si="15"/>
        <v>48806</v>
      </c>
      <c r="AD17" s="83">
        <f t="shared" si="15"/>
        <v>49171</v>
      </c>
      <c r="AE17" s="83">
        <f t="shared" si="15"/>
        <v>49536</v>
      </c>
      <c r="AF17" s="83">
        <f t="shared" si="15"/>
        <v>49902</v>
      </c>
      <c r="AG17" s="83">
        <f t="shared" si="15"/>
        <v>50267</v>
      </c>
      <c r="AH17" s="83">
        <f t="shared" si="15"/>
        <v>50632</v>
      </c>
      <c r="AI17" s="83">
        <f t="shared" si="15"/>
        <v>50997</v>
      </c>
      <c r="AJ17" s="83">
        <f t="shared" si="15"/>
        <v>51363</v>
      </c>
      <c r="AK17" s="83">
        <f t="shared" si="15"/>
        <v>51728</v>
      </c>
      <c r="AL17" s="83">
        <f t="shared" si="15"/>
        <v>52093</v>
      </c>
      <c r="AM17" s="83">
        <f t="shared" si="15"/>
        <v>52458</v>
      </c>
      <c r="AN17" s="83">
        <f t="shared" si="15"/>
        <v>52824</v>
      </c>
      <c r="AO17" s="83">
        <f t="shared" si="15"/>
        <v>53189</v>
      </c>
      <c r="AP17" s="83">
        <f t="shared" si="15"/>
        <v>53554</v>
      </c>
      <c r="AQ17" s="83">
        <f t="shared" si="15"/>
        <v>53919</v>
      </c>
      <c r="AR17" s="83">
        <f t="shared" si="15"/>
        <v>54285</v>
      </c>
      <c r="AS17" s="83">
        <f t="shared" si="15"/>
        <v>54650</v>
      </c>
      <c r="AT17" s="83">
        <f t="shared" si="15"/>
        <v>55015</v>
      </c>
    </row>
    <row r="18" spans="1:46" x14ac:dyDescent="0.25">
      <c r="A18" s="81" t="s">
        <v>89</v>
      </c>
      <c r="B18" s="82" t="s">
        <v>58</v>
      </c>
      <c r="R18" s="83">
        <f t="shared" ref="R18:AT18" si="16">DATE(R$1,3,28)+MOD(24-MOD(R$1,19)*10.63,29)-MOD(TRUNC(R$1*5/4)+MOD(24-MOD(R$1,19)*10.63,29)+1,7)</f>
        <v>44668</v>
      </c>
      <c r="S18" s="83">
        <f t="shared" si="16"/>
        <v>45025</v>
      </c>
      <c r="T18" s="83">
        <f t="shared" si="16"/>
        <v>45382</v>
      </c>
      <c r="U18" s="83">
        <f t="shared" si="16"/>
        <v>45767</v>
      </c>
      <c r="V18" s="83">
        <f t="shared" si="16"/>
        <v>46117</v>
      </c>
      <c r="W18" s="83">
        <f t="shared" si="16"/>
        <v>46474</v>
      </c>
      <c r="X18" s="83">
        <f t="shared" si="16"/>
        <v>46859</v>
      </c>
      <c r="Y18" s="83">
        <f t="shared" si="16"/>
        <v>47209</v>
      </c>
      <c r="Z18" s="83">
        <f t="shared" si="16"/>
        <v>47594</v>
      </c>
      <c r="AA18" s="83">
        <f t="shared" si="16"/>
        <v>47951</v>
      </c>
      <c r="AB18" s="83">
        <f t="shared" si="16"/>
        <v>48301</v>
      </c>
      <c r="AC18" s="83">
        <f t="shared" si="16"/>
        <v>48686</v>
      </c>
      <c r="AD18" s="83">
        <f t="shared" si="16"/>
        <v>49043</v>
      </c>
      <c r="AE18" s="83">
        <f t="shared" si="16"/>
        <v>49393</v>
      </c>
      <c r="AF18" s="83">
        <f t="shared" si="16"/>
        <v>49778</v>
      </c>
      <c r="AG18" s="83">
        <f t="shared" si="16"/>
        <v>50135</v>
      </c>
      <c r="AH18" s="83">
        <f t="shared" si="16"/>
        <v>50520</v>
      </c>
      <c r="AI18" s="83">
        <f t="shared" si="16"/>
        <v>50870</v>
      </c>
      <c r="AJ18" s="83">
        <f t="shared" si="16"/>
        <v>51227</v>
      </c>
      <c r="AK18" s="83">
        <f t="shared" si="16"/>
        <v>51612</v>
      </c>
      <c r="AL18" s="83">
        <f t="shared" si="16"/>
        <v>51962</v>
      </c>
      <c r="AM18" s="83">
        <f t="shared" si="16"/>
        <v>52319</v>
      </c>
      <c r="AN18" s="83">
        <f t="shared" si="16"/>
        <v>52704</v>
      </c>
      <c r="AO18" s="83">
        <f t="shared" si="16"/>
        <v>53061</v>
      </c>
      <c r="AP18" s="83">
        <f t="shared" si="16"/>
        <v>53411</v>
      </c>
      <c r="AQ18" s="83">
        <f t="shared" si="16"/>
        <v>53796</v>
      </c>
      <c r="AR18" s="83">
        <f t="shared" si="16"/>
        <v>54153</v>
      </c>
      <c r="AS18" s="83">
        <f t="shared" si="16"/>
        <v>54531</v>
      </c>
      <c r="AT18" s="83">
        <f t="shared" si="16"/>
        <v>54888</v>
      </c>
    </row>
    <row r="19" spans="1:46" x14ac:dyDescent="0.25">
      <c r="A19" s="81" t="s">
        <v>90</v>
      </c>
      <c r="B19" s="82" t="s">
        <v>58</v>
      </c>
      <c r="R19" s="83">
        <f t="shared" ref="R19:AT19" si="17">R$6+49</f>
        <v>44731</v>
      </c>
      <c r="S19" s="83">
        <f t="shared" si="17"/>
        <v>45096</v>
      </c>
      <c r="T19" s="83">
        <f t="shared" si="17"/>
        <v>45462</v>
      </c>
      <c r="U19" s="83">
        <f t="shared" si="17"/>
        <v>45827</v>
      </c>
      <c r="V19" s="83">
        <f t="shared" si="17"/>
        <v>46192</v>
      </c>
      <c r="W19" s="83">
        <f t="shared" si="17"/>
        <v>46557</v>
      </c>
      <c r="X19" s="83">
        <f t="shared" si="17"/>
        <v>46923</v>
      </c>
      <c r="Y19" s="83">
        <f t="shared" si="17"/>
        <v>47288</v>
      </c>
      <c r="Z19" s="83">
        <f t="shared" si="17"/>
        <v>47653</v>
      </c>
      <c r="AA19" s="83">
        <f t="shared" si="17"/>
        <v>48018</v>
      </c>
      <c r="AB19" s="83">
        <f t="shared" si="17"/>
        <v>48384</v>
      </c>
      <c r="AC19" s="83">
        <f t="shared" si="17"/>
        <v>48749</v>
      </c>
      <c r="AD19" s="83">
        <f t="shared" si="17"/>
        <v>49114</v>
      </c>
      <c r="AE19" s="83">
        <f t="shared" si="17"/>
        <v>49479</v>
      </c>
      <c r="AF19" s="83">
        <f t="shared" si="17"/>
        <v>49845</v>
      </c>
      <c r="AG19" s="83">
        <f t="shared" si="17"/>
        <v>50210</v>
      </c>
      <c r="AH19" s="83">
        <f t="shared" si="17"/>
        <v>50575</v>
      </c>
      <c r="AI19" s="83">
        <f t="shared" si="17"/>
        <v>50940</v>
      </c>
      <c r="AJ19" s="83">
        <f t="shared" si="17"/>
        <v>51306</v>
      </c>
      <c r="AK19" s="83">
        <f t="shared" si="17"/>
        <v>51671</v>
      </c>
      <c r="AL19" s="83">
        <f t="shared" si="17"/>
        <v>52036</v>
      </c>
      <c r="AM19" s="83">
        <f t="shared" si="17"/>
        <v>52401</v>
      </c>
      <c r="AN19" s="83">
        <f t="shared" si="17"/>
        <v>52767</v>
      </c>
      <c r="AO19" s="83">
        <f t="shared" si="17"/>
        <v>53132</v>
      </c>
      <c r="AP19" s="83">
        <f t="shared" si="17"/>
        <v>53497</v>
      </c>
      <c r="AQ19" s="83">
        <f t="shared" si="17"/>
        <v>53862</v>
      </c>
      <c r="AR19" s="83">
        <f t="shared" si="17"/>
        <v>54228</v>
      </c>
      <c r="AS19" s="83">
        <f t="shared" si="17"/>
        <v>54593</v>
      </c>
      <c r="AT19" s="83">
        <f t="shared" si="17"/>
        <v>54958</v>
      </c>
    </row>
    <row r="20" spans="1:46" ht="90" x14ac:dyDescent="0.25">
      <c r="A20" s="81" t="s">
        <v>91</v>
      </c>
      <c r="B20" s="82" t="s">
        <v>57</v>
      </c>
      <c r="C20" s="82" t="s">
        <v>58</v>
      </c>
      <c r="D20" s="82" t="s">
        <v>59</v>
      </c>
      <c r="E20" s="82" t="s">
        <v>60</v>
      </c>
      <c r="F20" s="82" t="s">
        <v>61</v>
      </c>
      <c r="G20" s="82" t="s">
        <v>62</v>
      </c>
      <c r="H20" s="82" t="s">
        <v>63</v>
      </c>
      <c r="I20" s="82" t="s">
        <v>64</v>
      </c>
      <c r="J20" s="82" t="s">
        <v>65</v>
      </c>
      <c r="R20" s="83">
        <f t="shared" ref="R20:AT20" si="18">DATE(R$1,10,31)</f>
        <v>44865</v>
      </c>
      <c r="S20" s="83">
        <f t="shared" si="18"/>
        <v>45230</v>
      </c>
      <c r="T20" s="83">
        <f t="shared" si="18"/>
        <v>45596</v>
      </c>
      <c r="U20" s="83">
        <f t="shared" si="18"/>
        <v>45961</v>
      </c>
      <c r="V20" s="83">
        <f t="shared" si="18"/>
        <v>46326</v>
      </c>
      <c r="W20" s="83">
        <f t="shared" si="18"/>
        <v>46691</v>
      </c>
      <c r="X20" s="83">
        <f t="shared" si="18"/>
        <v>47057</v>
      </c>
      <c r="Y20" s="83">
        <f t="shared" si="18"/>
        <v>47422</v>
      </c>
      <c r="Z20" s="83">
        <f t="shared" si="18"/>
        <v>47787</v>
      </c>
      <c r="AA20" s="83">
        <f t="shared" si="18"/>
        <v>48152</v>
      </c>
      <c r="AB20" s="83">
        <f t="shared" si="18"/>
        <v>48518</v>
      </c>
      <c r="AC20" s="83">
        <f t="shared" si="18"/>
        <v>48883</v>
      </c>
      <c r="AD20" s="83">
        <f t="shared" si="18"/>
        <v>49248</v>
      </c>
      <c r="AE20" s="83">
        <f t="shared" si="18"/>
        <v>49613</v>
      </c>
      <c r="AF20" s="83">
        <f t="shared" si="18"/>
        <v>49979</v>
      </c>
      <c r="AG20" s="83">
        <f t="shared" si="18"/>
        <v>50344</v>
      </c>
      <c r="AH20" s="83">
        <f t="shared" si="18"/>
        <v>50709</v>
      </c>
      <c r="AI20" s="83">
        <f t="shared" si="18"/>
        <v>51074</v>
      </c>
      <c r="AJ20" s="83">
        <f t="shared" si="18"/>
        <v>51440</v>
      </c>
      <c r="AK20" s="83">
        <f t="shared" si="18"/>
        <v>51805</v>
      </c>
      <c r="AL20" s="83">
        <f t="shared" si="18"/>
        <v>52170</v>
      </c>
      <c r="AM20" s="83">
        <f t="shared" si="18"/>
        <v>52535</v>
      </c>
      <c r="AN20" s="83">
        <f t="shared" si="18"/>
        <v>52901</v>
      </c>
      <c r="AO20" s="83">
        <f t="shared" si="18"/>
        <v>53266</v>
      </c>
      <c r="AP20" s="83">
        <f t="shared" si="18"/>
        <v>53631</v>
      </c>
      <c r="AQ20" s="83">
        <f t="shared" si="18"/>
        <v>53996</v>
      </c>
      <c r="AR20" s="83">
        <f t="shared" si="18"/>
        <v>54362</v>
      </c>
      <c r="AS20" s="83">
        <f t="shared" si="18"/>
        <v>54727</v>
      </c>
      <c r="AT20" s="83">
        <f t="shared" si="18"/>
        <v>55092</v>
      </c>
    </row>
    <row r="21" spans="1:46" x14ac:dyDescent="0.25">
      <c r="A21" s="81" t="s">
        <v>92</v>
      </c>
      <c r="B21" s="82" t="s">
        <v>60</v>
      </c>
      <c r="R21" s="83">
        <f t="shared" ref="R21:AT21" si="19">DATE(R$1,12,25)-WEEKDAY(DATE(R$1,12,25),2)-32</f>
        <v>44881</v>
      </c>
      <c r="S21" s="83">
        <f t="shared" si="19"/>
        <v>45252</v>
      </c>
      <c r="T21" s="83">
        <f t="shared" si="19"/>
        <v>45616</v>
      </c>
      <c r="U21" s="83">
        <f t="shared" si="19"/>
        <v>45980</v>
      </c>
      <c r="V21" s="83">
        <f t="shared" si="19"/>
        <v>46344</v>
      </c>
      <c r="W21" s="83">
        <f t="shared" si="19"/>
        <v>46708</v>
      </c>
      <c r="X21" s="83">
        <f t="shared" si="19"/>
        <v>47079</v>
      </c>
      <c r="Y21" s="83">
        <f t="shared" si="19"/>
        <v>47443</v>
      </c>
      <c r="Z21" s="83">
        <f t="shared" si="19"/>
        <v>47807</v>
      </c>
      <c r="AA21" s="83">
        <f t="shared" si="19"/>
        <v>48171</v>
      </c>
      <c r="AB21" s="83">
        <f t="shared" si="19"/>
        <v>48535</v>
      </c>
      <c r="AC21" s="83">
        <f t="shared" si="19"/>
        <v>48899</v>
      </c>
      <c r="AD21" s="83">
        <f t="shared" si="19"/>
        <v>49270</v>
      </c>
      <c r="AE21" s="83">
        <f t="shared" si="19"/>
        <v>49634</v>
      </c>
      <c r="AF21" s="83">
        <f t="shared" si="19"/>
        <v>49998</v>
      </c>
      <c r="AG21" s="83">
        <f t="shared" si="19"/>
        <v>50362</v>
      </c>
      <c r="AH21" s="83">
        <f t="shared" si="19"/>
        <v>50726</v>
      </c>
      <c r="AI21" s="83">
        <f t="shared" si="19"/>
        <v>51090</v>
      </c>
      <c r="AJ21" s="83">
        <f t="shared" si="19"/>
        <v>51461</v>
      </c>
      <c r="AK21" s="83">
        <f t="shared" si="19"/>
        <v>51825</v>
      </c>
      <c r="AL21" s="83">
        <f t="shared" si="19"/>
        <v>52189</v>
      </c>
      <c r="AM21" s="83">
        <f t="shared" si="19"/>
        <v>52553</v>
      </c>
      <c r="AN21" s="83">
        <f t="shared" si="19"/>
        <v>52917</v>
      </c>
      <c r="AO21" s="83">
        <f t="shared" si="19"/>
        <v>53288</v>
      </c>
      <c r="AP21" s="83">
        <f t="shared" si="19"/>
        <v>53652</v>
      </c>
      <c r="AQ21" s="83">
        <f t="shared" si="19"/>
        <v>54016</v>
      </c>
      <c r="AR21" s="83">
        <f t="shared" si="19"/>
        <v>54380</v>
      </c>
      <c r="AS21" s="83">
        <f t="shared" si="19"/>
        <v>54744</v>
      </c>
      <c r="AT21" s="83">
        <f t="shared" si="19"/>
        <v>55108</v>
      </c>
    </row>
    <row r="22" spans="1:46" x14ac:dyDescent="0.25">
      <c r="A22" s="81" t="s">
        <v>93</v>
      </c>
      <c r="B22" s="82" t="s">
        <v>62</v>
      </c>
      <c r="R22" s="83">
        <f t="shared" ref="R22:AT22" si="20">DATE(R$1,9,20)</f>
        <v>44824</v>
      </c>
      <c r="S22" s="83">
        <f t="shared" si="20"/>
        <v>45189</v>
      </c>
      <c r="T22" s="83">
        <f t="shared" si="20"/>
        <v>45555</v>
      </c>
      <c r="U22" s="83">
        <f t="shared" si="20"/>
        <v>45920</v>
      </c>
      <c r="V22" s="83">
        <f t="shared" si="20"/>
        <v>46285</v>
      </c>
      <c r="W22" s="83">
        <f t="shared" si="20"/>
        <v>46650</v>
      </c>
      <c r="X22" s="83">
        <f t="shared" si="20"/>
        <v>47016</v>
      </c>
      <c r="Y22" s="83">
        <f t="shared" si="20"/>
        <v>47381</v>
      </c>
      <c r="Z22" s="83">
        <f t="shared" si="20"/>
        <v>47746</v>
      </c>
      <c r="AA22" s="83">
        <f t="shared" si="20"/>
        <v>48111</v>
      </c>
      <c r="AB22" s="83">
        <f t="shared" si="20"/>
        <v>48477</v>
      </c>
      <c r="AC22" s="83">
        <f t="shared" si="20"/>
        <v>48842</v>
      </c>
      <c r="AD22" s="83">
        <f t="shared" si="20"/>
        <v>49207</v>
      </c>
      <c r="AE22" s="83">
        <f t="shared" si="20"/>
        <v>49572</v>
      </c>
      <c r="AF22" s="83">
        <f t="shared" si="20"/>
        <v>49938</v>
      </c>
      <c r="AG22" s="83">
        <f t="shared" si="20"/>
        <v>50303</v>
      </c>
      <c r="AH22" s="83">
        <f t="shared" si="20"/>
        <v>50668</v>
      </c>
      <c r="AI22" s="83">
        <f t="shared" si="20"/>
        <v>51033</v>
      </c>
      <c r="AJ22" s="83">
        <f t="shared" si="20"/>
        <v>51399</v>
      </c>
      <c r="AK22" s="83">
        <f t="shared" si="20"/>
        <v>51764</v>
      </c>
      <c r="AL22" s="83">
        <f t="shared" si="20"/>
        <v>52129</v>
      </c>
      <c r="AM22" s="83">
        <f t="shared" si="20"/>
        <v>52494</v>
      </c>
      <c r="AN22" s="83">
        <f t="shared" si="20"/>
        <v>52860</v>
      </c>
      <c r="AO22" s="83">
        <f t="shared" si="20"/>
        <v>53225</v>
      </c>
      <c r="AP22" s="83">
        <f t="shared" si="20"/>
        <v>53590</v>
      </c>
      <c r="AQ22" s="83">
        <f t="shared" si="20"/>
        <v>53955</v>
      </c>
      <c r="AR22" s="83">
        <f t="shared" si="20"/>
        <v>54321</v>
      </c>
      <c r="AS22" s="83">
        <f t="shared" si="20"/>
        <v>54686</v>
      </c>
      <c r="AT22" s="83">
        <f t="shared" si="20"/>
        <v>55051</v>
      </c>
    </row>
  </sheetData>
  <sheetProtection algorithmName="SHA-512" hashValue="SaeowjxenGWcj84118Qsh1tZZW23MtzBM39UotZ/BznluW8tZ9SKrQzGe3mafewYXdS/rw9JEtbFP/Fo0CJaJg==" saltValue="kKXZjrrnvZBAIDM5OLTjZA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Erfassung</vt:lpstr>
      <vt:lpstr>imp_lbw</vt:lpstr>
      <vt:lpstr>Berechnung</vt:lpstr>
      <vt:lpstr>Feiertage</vt:lpstr>
      <vt:lpstr>Erfassung!Druckbereich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Sandmann</dc:creator>
  <cp:lastModifiedBy>Annette Wendel</cp:lastModifiedBy>
  <cp:lastPrinted>2023-05-07T17:57:15Z</cp:lastPrinted>
  <dcterms:created xsi:type="dcterms:W3CDTF">2005-08-22T08:55:11Z</dcterms:created>
  <dcterms:modified xsi:type="dcterms:W3CDTF">2024-08-05T14:11:37Z</dcterms:modified>
</cp:coreProperties>
</file>